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733" firstSheet="14" activeTab="26"/>
  </bookViews>
  <sheets>
    <sheet name="январь" sheetId="1" state="hidden" r:id="rId1"/>
    <sheet name="февраль" sheetId="2" state="hidden" r:id="rId2"/>
    <sheet name="март" sheetId="3" state="hidden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сентябрь" sheetId="8" state="hidden" r:id="rId8"/>
    <sheet name="октябрь" sheetId="9" state="hidden" r:id="rId9"/>
    <sheet name="ноябрь" sheetId="10" state="hidden" r:id="rId10"/>
    <sheet name="декабрь" sheetId="11" state="hidden" r:id="rId11"/>
    <sheet name="январь (2)" sheetId="12" state="hidden" r:id="rId12"/>
    <sheet name="февраль (2)" sheetId="13" state="hidden" r:id="rId13"/>
    <sheet name="март (2)" sheetId="14" state="hidden" r:id="rId14"/>
    <sheet name="1 квартал 2023" sheetId="15" r:id="rId15"/>
    <sheet name="апрель 2023" sheetId="16" state="hidden" r:id="rId16"/>
    <sheet name="май 2023" sheetId="17" state="hidden" r:id="rId17"/>
    <sheet name="июнь 2023" sheetId="18" state="hidden" r:id="rId18"/>
    <sheet name="2 квартал 2023 " sheetId="19" r:id="rId19"/>
    <sheet name="июль (2)" sheetId="20" state="hidden" r:id="rId20"/>
    <sheet name="август" sheetId="21" state="hidden" r:id="rId21"/>
    <sheet name="сентябрь (2)" sheetId="22" state="hidden" r:id="rId22"/>
    <sheet name="3 квартал 2023" sheetId="23" r:id="rId23"/>
    <sheet name="октябрь (2)" sheetId="24" state="hidden" r:id="rId24"/>
    <sheet name="ноябрь (2)" sheetId="25" state="hidden" r:id="rId25"/>
    <sheet name="декабрь (2)" sheetId="26" state="hidden" r:id="rId26"/>
    <sheet name="4 квартал 2023" sheetId="27" r:id="rId27"/>
  </sheets>
  <externalReferences>
    <externalReference r:id="rId30"/>
    <externalReference r:id="rId31"/>
  </externalReferences>
  <definedNames>
    <definedName name="_xlnm.Print_Area" localSheetId="14">'1 квартал 2023'!$A$1:$F$12</definedName>
    <definedName name="_xlnm.Print_Area" localSheetId="18">'2 квартал 2023 '!$A$1:$F$12</definedName>
    <definedName name="_xlnm.Print_Area" localSheetId="22">'3 квартал 2023'!$A$1:$F$12</definedName>
    <definedName name="_xlnm.Print_Area" localSheetId="26">'4 квартал 2023'!$A$1:$F$12</definedName>
    <definedName name="_xlnm.Print_Area" localSheetId="20">'август'!$A$1:$F$26</definedName>
    <definedName name="_xlnm.Print_Area" localSheetId="3">'апрель'!$A$1:$F$30</definedName>
    <definedName name="_xlnm.Print_Area" localSheetId="15">'апрель 2023'!$A$1:$F$26</definedName>
    <definedName name="_xlnm.Print_Area" localSheetId="10">'декабрь'!$A$1:$F$26</definedName>
    <definedName name="_xlnm.Print_Area" localSheetId="25">'декабрь (2)'!$A$1:$F$26</definedName>
    <definedName name="_xlnm.Print_Area" localSheetId="6">'июль'!$A$1:$F$30</definedName>
    <definedName name="_xlnm.Print_Area" localSheetId="19">'июль (2)'!$A$1:$F$26</definedName>
    <definedName name="_xlnm.Print_Area" localSheetId="5">'июнь'!$A$1:$F$30</definedName>
    <definedName name="_xlnm.Print_Area" localSheetId="17">'июнь 2023'!$A$1:$F$26</definedName>
    <definedName name="_xlnm.Print_Area" localSheetId="4">'май'!$A$1:$F$30</definedName>
    <definedName name="_xlnm.Print_Area" localSheetId="16">'май 2023'!$A$1:$F$26</definedName>
    <definedName name="_xlnm.Print_Area" localSheetId="2">'март'!$A$1:$F$30</definedName>
    <definedName name="_xlnm.Print_Area" localSheetId="13">'март (2)'!$A$1:$F$26</definedName>
    <definedName name="_xlnm.Print_Area" localSheetId="9">'ноябрь'!$A$1:$F$26</definedName>
    <definedName name="_xlnm.Print_Area" localSheetId="24">'ноябрь (2)'!$A$1:$F$26</definedName>
    <definedName name="_xlnm.Print_Area" localSheetId="8">'октябрь'!$A$1:$F$30</definedName>
    <definedName name="_xlnm.Print_Area" localSheetId="23">'октябрь (2)'!$A$1:$F$26</definedName>
    <definedName name="_xlnm.Print_Area" localSheetId="7">'сентябрь'!$A$1:$F$30</definedName>
    <definedName name="_xlnm.Print_Area" localSheetId="21">'сентябрь (2)'!$A$1:$F$26</definedName>
    <definedName name="_xlnm.Print_Area" localSheetId="1">'февраль'!$A$1:$F$30</definedName>
    <definedName name="_xlnm.Print_Area" localSheetId="12">'февраль (2)'!$A$1:$F$26</definedName>
    <definedName name="_xlnm.Print_Area" localSheetId="0">'январь'!$A$1:$F$30</definedName>
    <definedName name="_xlnm.Print_Area" localSheetId="11">'январь (2)'!$A$1:$F$26</definedName>
  </definedNames>
  <calcPr fullCalcOnLoad="1" fullPrecision="0"/>
</workbook>
</file>

<file path=xl/sharedStrings.xml><?xml version="1.0" encoding="utf-8"?>
<sst xmlns="http://schemas.openxmlformats.org/spreadsheetml/2006/main" count="1067" uniqueCount="62">
  <si>
    <t>ВЕДОМОСТЬ</t>
  </si>
  <si>
    <t>контроля договорной и заявленной мощности</t>
  </si>
  <si>
    <t>Наименование потребителя (ТСО) ООО "Агентство Интеллект-Сервис"</t>
  </si>
  <si>
    <t>№п/п</t>
  </si>
  <si>
    <t>Источник питания</t>
  </si>
  <si>
    <t>Класс напряжения</t>
  </si>
  <si>
    <t>Величина максимальной мощности</t>
  </si>
  <si>
    <t>Величина фактической потребляемой мощности</t>
  </si>
  <si>
    <t>Резерв</t>
  </si>
  <si>
    <t>МВт</t>
  </si>
  <si>
    <t>1.</t>
  </si>
  <si>
    <t>ВН</t>
  </si>
  <si>
    <t>ИТОГО:</t>
  </si>
  <si>
    <t>Согласовано:</t>
  </si>
  <si>
    <t>Директор</t>
  </si>
  <si>
    <t>ООО "Агентство Интеллект-Сервис"</t>
  </si>
  <si>
    <t>2.</t>
  </si>
  <si>
    <t>3.</t>
  </si>
  <si>
    <t>СН2</t>
  </si>
  <si>
    <t>4.</t>
  </si>
  <si>
    <t>5.</t>
  </si>
  <si>
    <t>Представитель филиала АО "Россети Тюмень"</t>
  </si>
  <si>
    <t>Тюменские электрические сети</t>
  </si>
  <si>
    <t>А.В. Федоров</t>
  </si>
  <si>
    <t>Р.Б. Юнусов</t>
  </si>
  <si>
    <t>за _____январь______2022 г.</t>
  </si>
  <si>
    <t>ПС 110/10кВ КСК</t>
  </si>
  <si>
    <t>ПС 110/10кВ Западная, ПС 110/10кВ Северная ф.Тюменский-1, ф.Тюменский-2</t>
  </si>
  <si>
    <t>ПС 110/10кВ Центральная яч.40 ф. Седова-2, 
яч.45 ф. Седова-1</t>
  </si>
  <si>
    <t>ПС 110/10 кВ Казарово, яч.15, ф.Жданова-1, 
яч.30, ф.Жданова-2</t>
  </si>
  <si>
    <t>ПС 110/10кВ Комарово, яч.110 ф.РП-121-1, 
яч.207 ф.РП-121-2</t>
  </si>
  <si>
    <t>за _____февраль______2022 г.</t>
  </si>
  <si>
    <t>за _____март______2022 г.</t>
  </si>
  <si>
    <t>Пропускная
способность с
учетом
критерия (n-1),
МВА</t>
  </si>
  <si>
    <t>Текущий резерв мощности , МВА</t>
  </si>
  <si>
    <t>за _____апрель______2022 г.</t>
  </si>
  <si>
    <t>за _____май______2022 г.</t>
  </si>
  <si>
    <t>за _____июнь______2022 г.</t>
  </si>
  <si>
    <t>А.А. Мухин</t>
  </si>
  <si>
    <t>за _____июль______2022 г.</t>
  </si>
  <si>
    <t>за _____сентябрь______2022 г.</t>
  </si>
  <si>
    <t>за _____октябрь______2022 г.</t>
  </si>
  <si>
    <t>за _____ноябрь______2022 г.</t>
  </si>
  <si>
    <t>за _____декабрь______2022 г.</t>
  </si>
  <si>
    <t>за _____январь______2023 г.</t>
  </si>
  <si>
    <t>за _____февраль______2023 г.</t>
  </si>
  <si>
    <t>за _____март______2023 г.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</si>
  <si>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  </r>
    <r>
      <rPr>
        <b/>
        <sz val="12"/>
        <color indexed="8"/>
        <rFont val="Calibri"/>
        <family val="2"/>
      </rPr>
      <t xml:space="preserve">ниже 35 кВ и выше 35 кВ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ООО "Агентство-Интеллект-Сервис" 1 квартал 2023 г</t>
    </r>
  </si>
  <si>
    <t>Макс.</t>
  </si>
  <si>
    <t>Факт.</t>
  </si>
  <si>
    <t>за _____апрель______2023 г.</t>
  </si>
  <si>
    <t>за _____май______2023 г.</t>
  </si>
  <si>
    <t>за _____июнь______2023 г.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</si>
  <si>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  </r>
    <r>
      <rPr>
        <b/>
        <sz val="12"/>
        <color indexed="8"/>
        <rFont val="Calibri"/>
        <family val="2"/>
      </rPr>
      <t xml:space="preserve">ниже 35 кВ и выше 35 кВ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ООО "Агентство-Интеллект-Сервис" 2 квартал 2023 г</t>
    </r>
  </si>
  <si>
    <t>за _____июль______2023 г.</t>
  </si>
  <si>
    <t>за _____август______2023 г.</t>
  </si>
  <si>
    <t>за _____сентябрь______2023 г.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</si>
  <si>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  </r>
    <r>
      <rPr>
        <b/>
        <sz val="12"/>
        <color indexed="8"/>
        <rFont val="Calibri"/>
        <family val="2"/>
      </rPr>
      <t xml:space="preserve">ниже 35 кВ и выше 35 кВ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ООО "Агентство-Интеллект-Сервис" 3 квартал 2023 г</t>
    </r>
  </si>
  <si>
    <t>за _____октябрь______2023 г.</t>
  </si>
  <si>
    <t>за _____ноябрь______2023 г.</t>
  </si>
  <si>
    <t>за _____декабрь______2023 г.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</si>
  <si>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  </r>
    <r>
      <rPr>
        <b/>
        <sz val="12"/>
        <color indexed="8"/>
        <rFont val="Calibri"/>
        <family val="2"/>
      </rPr>
      <t xml:space="preserve">ниже 35 кВ и выше 35 кВ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ООО "Агентство-Интеллект-Сервис" 4 квартал 2023 г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</si>
</sst>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#,##0.0"/>
    <numFmt numFmtId="199" formatCode="dd/mm/yy;@"/>
    <numFmt numFmtId="200" formatCode="#\ ###\ ###\ ###\ ##0.00"/>
    <numFmt numFmtId="201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96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196" fontId="4" fillId="0" borderId="12" xfId="0" applyNumberFormat="1" applyFont="1" applyFill="1" applyBorder="1" applyAlignment="1">
      <alignment horizontal="center"/>
    </xf>
    <xf numFmtId="196" fontId="4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96" fontId="4" fillId="0" borderId="10" xfId="0" applyNumberFormat="1" applyFont="1" applyFill="1" applyBorder="1" applyAlignment="1">
      <alignment horizontal="center"/>
    </xf>
    <xf numFmtId="196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96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55" applyFill="1">
      <alignment/>
      <protection/>
    </xf>
    <xf numFmtId="0" fontId="2" fillId="0" borderId="0" xfId="55" applyFont="1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196" fontId="4" fillId="0" borderId="13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>
      <alignment/>
      <protection/>
    </xf>
    <xf numFmtId="0" fontId="4" fillId="0" borderId="18" xfId="55" applyFont="1" applyFill="1" applyBorder="1">
      <alignment/>
      <protection/>
    </xf>
    <xf numFmtId="201" fontId="4" fillId="0" borderId="11" xfId="55" applyNumberFormat="1" applyFont="1" applyFill="1" applyBorder="1" applyAlignment="1">
      <alignment horizontal="center" vertical="center" wrapText="1"/>
      <protection/>
    </xf>
    <xf numFmtId="17" fontId="1" fillId="0" borderId="0" xfId="0" applyNumberFormat="1" applyFont="1" applyFill="1" applyAlignment="1">
      <alignment/>
    </xf>
    <xf numFmtId="196" fontId="2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196" fontId="4" fillId="0" borderId="12" xfId="0" applyNumberFormat="1" applyFont="1" applyFill="1" applyBorder="1" applyAlignment="1">
      <alignment horizontal="center" vertical="center"/>
    </xf>
    <xf numFmtId="196" fontId="4" fillId="0" borderId="14" xfId="0" applyNumberFormat="1" applyFont="1" applyFill="1" applyBorder="1" applyAlignment="1">
      <alignment horizontal="center" vertical="center"/>
    </xf>
    <xf numFmtId="0" fontId="1" fillId="0" borderId="0" xfId="55" applyFont="1" applyFill="1" applyAlignment="1">
      <alignment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>
      <alignment/>
      <protection/>
    </xf>
    <xf numFmtId="0" fontId="7" fillId="0" borderId="0" xfId="53" applyFill="1">
      <alignment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96" fontId="2" fillId="0" borderId="0" xfId="55" applyNumberFormat="1" applyFont="1" applyFill="1">
      <alignment/>
      <protection/>
    </xf>
    <xf numFmtId="0" fontId="0" fillId="0" borderId="0" xfId="55" applyFont="1" applyFill="1">
      <alignment/>
      <protection/>
    </xf>
    <xf numFmtId="0" fontId="8" fillId="0" borderId="0" xfId="55" applyFont="1" applyFill="1">
      <alignment/>
      <protection/>
    </xf>
    <xf numFmtId="196" fontId="4" fillId="0" borderId="10" xfId="0" applyNumberFormat="1" applyFont="1" applyFill="1" applyBorder="1" applyAlignment="1">
      <alignment horizontal="center" vertical="center"/>
    </xf>
    <xf numFmtId="196" fontId="4" fillId="0" borderId="16" xfId="0" applyNumberFormat="1" applyFont="1" applyFill="1" applyBorder="1" applyAlignment="1">
      <alignment horizontal="center" vertical="center"/>
    </xf>
    <xf numFmtId="196" fontId="4" fillId="13" borderId="11" xfId="0" applyNumberFormat="1" applyFont="1" applyFill="1" applyBorder="1" applyAlignment="1">
      <alignment horizontal="center" vertical="center" wrapText="1"/>
    </xf>
    <xf numFmtId="196" fontId="4" fillId="13" borderId="13" xfId="0" applyNumberFormat="1" applyFont="1" applyFill="1" applyBorder="1" applyAlignment="1">
      <alignment horizontal="center" vertical="center" wrapText="1"/>
    </xf>
    <xf numFmtId="0" fontId="1" fillId="0" borderId="0" xfId="55" applyFont="1" applyFill="1" applyAlignment="1">
      <alignment horizontal="center"/>
      <protection/>
    </xf>
    <xf numFmtId="17" fontId="1" fillId="0" borderId="0" xfId="55" applyNumberFormat="1" applyFont="1" applyFill="1" applyAlignment="1">
      <alignment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196" fontId="4" fillId="0" borderId="10" xfId="55" applyNumberFormat="1" applyFont="1" applyFill="1" applyBorder="1" applyAlignment="1">
      <alignment horizontal="center"/>
      <protection/>
    </xf>
    <xf numFmtId="196" fontId="4" fillId="0" borderId="12" xfId="55" applyNumberFormat="1" applyFont="1" applyFill="1" applyBorder="1" applyAlignment="1">
      <alignment horizontal="center"/>
      <protection/>
    </xf>
    <xf numFmtId="196" fontId="4" fillId="0" borderId="14" xfId="55" applyNumberFormat="1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196" fontId="4" fillId="0" borderId="11" xfId="55" applyNumberFormat="1" applyFont="1" applyFill="1" applyBorder="1" applyAlignment="1">
      <alignment horizontal="center" vertical="center" wrapText="1"/>
      <protection/>
    </xf>
    <xf numFmtId="196" fontId="4" fillId="0" borderId="10" xfId="55" applyNumberFormat="1" applyFont="1" applyFill="1" applyBorder="1" applyAlignment="1">
      <alignment horizontal="center" vertical="center" wrapText="1"/>
      <protection/>
    </xf>
    <xf numFmtId="196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196" fontId="4" fillId="0" borderId="12" xfId="55" applyNumberFormat="1" applyFont="1" applyFill="1" applyBorder="1" applyAlignment="1">
      <alignment horizontal="center" vertical="center"/>
      <protection/>
    </xf>
    <xf numFmtId="196" fontId="4" fillId="0" borderId="16" xfId="55" applyNumberFormat="1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0" borderId="0" xfId="55" applyFont="1" applyFill="1" applyAlignment="1">
      <alignment horizontal="left"/>
      <protection/>
    </xf>
    <xf numFmtId="0" fontId="4" fillId="0" borderId="0" xfId="55" applyFont="1" applyFill="1" applyBorder="1">
      <alignment/>
      <protection/>
    </xf>
    <xf numFmtId="0" fontId="2" fillId="0" borderId="0" xfId="0" applyFont="1" applyFill="1" applyAlignment="1">
      <alignment horizontal="right"/>
    </xf>
    <xf numFmtId="196" fontId="1" fillId="0" borderId="0" xfId="0" applyNumberFormat="1" applyFont="1" applyFill="1" applyAlignment="1">
      <alignment/>
    </xf>
    <xf numFmtId="196" fontId="4" fillId="7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9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55" applyFont="1" applyFill="1" applyAlignment="1">
      <alignment vertical="center"/>
      <protection/>
    </xf>
    <xf numFmtId="0" fontId="0" fillId="0" borderId="0" xfId="55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96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0" xfId="55" applyFont="1" applyFill="1" applyAlignment="1">
      <alignment horizontal="center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22" xfId="55" applyFont="1" applyFill="1" applyBorder="1" applyAlignment="1">
      <alignment horizontal="center" vertical="center" wrapText="1"/>
      <protection/>
    </xf>
    <xf numFmtId="196" fontId="0" fillId="0" borderId="0" xfId="55" applyNumberForma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16" xfId="55" applyFont="1" applyFill="1" applyBorder="1" applyAlignment="1">
      <alignment horizontal="center"/>
      <protection/>
    </xf>
    <xf numFmtId="0" fontId="3" fillId="0" borderId="14" xfId="55" applyFont="1" applyFill="1" applyBorder="1" applyAlignment="1">
      <alignment horizontal="center"/>
      <protection/>
    </xf>
    <xf numFmtId="0" fontId="35" fillId="0" borderId="0" xfId="55" applyFont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26</xdr:row>
      <xdr:rowOff>66675</xdr:rowOff>
    </xdr:from>
    <xdr:to>
      <xdr:col>1</xdr:col>
      <xdr:colOff>171450</xdr:colOff>
      <xdr:row>29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340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26</xdr:row>
      <xdr:rowOff>66675</xdr:rowOff>
    </xdr:from>
    <xdr:to>
      <xdr:col>1</xdr:col>
      <xdr:colOff>171450</xdr:colOff>
      <xdr:row>29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340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26</xdr:row>
      <xdr:rowOff>66675</xdr:rowOff>
    </xdr:from>
    <xdr:to>
      <xdr:col>1</xdr:col>
      <xdr:colOff>171450</xdr:colOff>
      <xdr:row>29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340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26</xdr:row>
      <xdr:rowOff>66675</xdr:rowOff>
    </xdr:from>
    <xdr:to>
      <xdr:col>1</xdr:col>
      <xdr:colOff>171450</xdr:colOff>
      <xdr:row>29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340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26</xdr:row>
      <xdr:rowOff>66675</xdr:rowOff>
    </xdr:from>
    <xdr:to>
      <xdr:col>1</xdr:col>
      <xdr:colOff>171450</xdr:colOff>
      <xdr:row>29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340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26</xdr:row>
      <xdr:rowOff>66675</xdr:rowOff>
    </xdr:from>
    <xdr:to>
      <xdr:col>1</xdr:col>
      <xdr:colOff>171450</xdr:colOff>
      <xdr:row>29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340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27</xdr:row>
      <xdr:rowOff>47625</xdr:rowOff>
    </xdr:from>
    <xdr:to>
      <xdr:col>1</xdr:col>
      <xdr:colOff>342900</xdr:colOff>
      <xdr:row>29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768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27</xdr:row>
      <xdr:rowOff>47625</xdr:rowOff>
    </xdr:from>
    <xdr:to>
      <xdr:col>1</xdr:col>
      <xdr:colOff>342900</xdr:colOff>
      <xdr:row>29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768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27</xdr:row>
      <xdr:rowOff>47625</xdr:rowOff>
    </xdr:from>
    <xdr:to>
      <xdr:col>1</xdr:col>
      <xdr:colOff>342900</xdr:colOff>
      <xdr:row>29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768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0;&#1088;&#1085;&#1086;&#1079;&#1077;&#1085;&#1082;&#1086;-&#1045;&#1053;\Documents\&#1054;&#1058;&#1063;&#1045;&#1058;&#1067;\&#1057;&#1045;&#1058;&#1045;&#1042;&#1050;&#1048;%20&#1074;&#1089;&#1105;\&#1056;&#1054;&#1057;&#1057;&#1045;&#1058;&#1048;\2022\_&#1040;&#1048;&#1057;%20&#1084;&#1086;&#1097;&#1085;&#1086;&#1089;&#1090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0;&#1088;&#1085;&#1086;&#1079;&#1077;&#1085;&#1082;&#1086;-&#1045;&#1053;\Documents\&#1054;&#1058;&#1063;&#1045;&#1058;&#1067;\&#1057;&#1045;&#1058;&#1045;&#1042;&#1050;&#1048;%20&#1074;&#1089;&#1105;\&#1056;&#1054;&#1057;&#1057;&#1045;&#1058;&#1048;\2023\_&#1040;&#1048;&#1057;%20&#1084;&#1086;&#1097;&#1085;&#1086;&#1089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2">
        <row r="10">
          <cell r="E10">
            <v>11.504</v>
          </cell>
        </row>
        <row r="11">
          <cell r="E11">
            <v>0.574</v>
          </cell>
        </row>
        <row r="12">
          <cell r="E12">
            <v>0.119</v>
          </cell>
        </row>
        <row r="13">
          <cell r="E13">
            <v>0.057</v>
          </cell>
        </row>
        <row r="14">
          <cell r="E14">
            <v>0.352</v>
          </cell>
        </row>
      </sheetData>
      <sheetData sheetId="3">
        <row r="10">
          <cell r="E10">
            <v>10.48</v>
          </cell>
        </row>
        <row r="11">
          <cell r="E11">
            <v>0.535</v>
          </cell>
        </row>
        <row r="12">
          <cell r="E12">
            <v>0.1</v>
          </cell>
        </row>
        <row r="13">
          <cell r="E13">
            <v>0.048</v>
          </cell>
        </row>
        <row r="14">
          <cell r="E14">
            <v>0.367</v>
          </cell>
        </row>
      </sheetData>
      <sheetData sheetId="4">
        <row r="10">
          <cell r="E10">
            <v>9.91</v>
          </cell>
        </row>
        <row r="11">
          <cell r="E11">
            <v>0.58</v>
          </cell>
        </row>
        <row r="12">
          <cell r="E12">
            <v>0.098</v>
          </cell>
        </row>
        <row r="13">
          <cell r="E13">
            <v>0.043</v>
          </cell>
        </row>
        <row r="14">
          <cell r="E14">
            <v>0.382</v>
          </cell>
        </row>
      </sheetData>
      <sheetData sheetId="5">
        <row r="10">
          <cell r="E10">
            <v>9.134</v>
          </cell>
        </row>
        <row r="11">
          <cell r="E11">
            <v>0.468</v>
          </cell>
        </row>
        <row r="12">
          <cell r="E12">
            <v>0.08</v>
          </cell>
        </row>
        <row r="13">
          <cell r="E13">
            <v>0.05</v>
          </cell>
        </row>
        <row r="14">
          <cell r="E14">
            <v>0.407</v>
          </cell>
        </row>
      </sheetData>
      <sheetData sheetId="7">
        <row r="10">
          <cell r="E10">
            <v>11.525</v>
          </cell>
        </row>
        <row r="11">
          <cell r="E11">
            <v>0.502</v>
          </cell>
        </row>
        <row r="12">
          <cell r="E12">
            <v>0.1</v>
          </cell>
        </row>
        <row r="13">
          <cell r="E13">
            <v>0.053</v>
          </cell>
        </row>
        <row r="14">
          <cell r="E14">
            <v>0.48</v>
          </cell>
        </row>
      </sheetData>
      <sheetData sheetId="8">
        <row r="10">
          <cell r="E10">
            <v>11.723</v>
          </cell>
        </row>
        <row r="11">
          <cell r="E11">
            <v>0.547</v>
          </cell>
        </row>
        <row r="12">
          <cell r="E12">
            <v>0.105</v>
          </cell>
        </row>
        <row r="13">
          <cell r="E13">
            <v>0.052</v>
          </cell>
        </row>
        <row r="14">
          <cell r="E14">
            <v>0.38</v>
          </cell>
        </row>
      </sheetData>
      <sheetData sheetId="9">
        <row r="10">
          <cell r="E10">
            <v>11.403</v>
          </cell>
        </row>
        <row r="11">
          <cell r="E11">
            <v>0.549</v>
          </cell>
        </row>
        <row r="12">
          <cell r="E12">
            <v>0.09</v>
          </cell>
        </row>
        <row r="13">
          <cell r="E13">
            <v>0.052</v>
          </cell>
        </row>
        <row r="14">
          <cell r="E14">
            <v>0.365</v>
          </cell>
        </row>
      </sheetData>
      <sheetData sheetId="10">
        <row r="10">
          <cell r="E10">
            <v>11.295</v>
          </cell>
        </row>
        <row r="11">
          <cell r="E11">
            <v>0.607</v>
          </cell>
        </row>
        <row r="12">
          <cell r="E12">
            <v>0.096</v>
          </cell>
        </row>
        <row r="13">
          <cell r="E13">
            <v>0.062</v>
          </cell>
        </row>
        <row r="14">
          <cell r="E14">
            <v>0.431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0">
          <cell r="E10">
            <v>11.973</v>
          </cell>
        </row>
        <row r="11">
          <cell r="E11">
            <v>0.621</v>
          </cell>
        </row>
        <row r="12">
          <cell r="E12">
            <v>0.101</v>
          </cell>
        </row>
        <row r="13">
          <cell r="E13">
            <v>0.111</v>
          </cell>
        </row>
        <row r="14">
          <cell r="E14">
            <v>0.451</v>
          </cell>
        </row>
      </sheetData>
      <sheetData sheetId="1">
        <row r="10">
          <cell r="E10">
            <v>10.964</v>
          </cell>
        </row>
        <row r="11">
          <cell r="E11">
            <v>0.597</v>
          </cell>
        </row>
        <row r="12">
          <cell r="E12">
            <v>0.116</v>
          </cell>
        </row>
        <row r="13">
          <cell r="E13">
            <v>0.108</v>
          </cell>
        </row>
        <row r="14">
          <cell r="E14">
            <v>0.433</v>
          </cell>
        </row>
      </sheetData>
      <sheetData sheetId="2">
        <row r="10">
          <cell r="E10">
            <v>10.838</v>
          </cell>
        </row>
        <row r="11">
          <cell r="E11">
            <v>0.547</v>
          </cell>
        </row>
        <row r="12">
          <cell r="E12">
            <v>0.111</v>
          </cell>
        </row>
        <row r="13">
          <cell r="E13">
            <v>0.068</v>
          </cell>
        </row>
        <row r="14">
          <cell r="E14">
            <v>0.432</v>
          </cell>
        </row>
      </sheetData>
      <sheetData sheetId="3">
        <row r="10">
          <cell r="E10">
            <v>9.912</v>
          </cell>
        </row>
        <row r="11">
          <cell r="E11">
            <v>0.52</v>
          </cell>
        </row>
        <row r="12">
          <cell r="E12">
            <v>0.098</v>
          </cell>
        </row>
        <row r="13">
          <cell r="E13">
            <v>0.05</v>
          </cell>
        </row>
        <row r="14">
          <cell r="E14">
            <v>0.427</v>
          </cell>
        </row>
      </sheetData>
      <sheetData sheetId="4">
        <row r="10">
          <cell r="E10">
            <v>10.557</v>
          </cell>
        </row>
        <row r="11">
          <cell r="E11">
            <v>0.55</v>
          </cell>
        </row>
        <row r="12">
          <cell r="E12">
            <v>0.101</v>
          </cell>
        </row>
        <row r="13">
          <cell r="E13">
            <v>0.045</v>
          </cell>
        </row>
        <row r="14">
          <cell r="E14">
            <v>0.507</v>
          </cell>
        </row>
      </sheetData>
      <sheetData sheetId="5">
        <row r="10">
          <cell r="E10">
            <v>11.921</v>
          </cell>
        </row>
        <row r="11">
          <cell r="E11">
            <v>0.469</v>
          </cell>
        </row>
        <row r="12">
          <cell r="E12">
            <v>0.097</v>
          </cell>
        </row>
        <row r="13">
          <cell r="E13">
            <v>0.05</v>
          </cell>
        </row>
        <row r="14">
          <cell r="E14">
            <v>0.471</v>
          </cell>
        </row>
      </sheetData>
      <sheetData sheetId="6">
        <row r="10">
          <cell r="E10">
            <v>11.911</v>
          </cell>
        </row>
        <row r="11">
          <cell r="E11">
            <v>0.51</v>
          </cell>
        </row>
        <row r="12">
          <cell r="E12">
            <v>0.109</v>
          </cell>
        </row>
        <row r="13">
          <cell r="E13">
            <v>0.053</v>
          </cell>
        </row>
        <row r="14">
          <cell r="E14">
            <v>0.605</v>
          </cell>
        </row>
      </sheetData>
      <sheetData sheetId="8">
        <row r="10">
          <cell r="E10">
            <v>10.528</v>
          </cell>
        </row>
        <row r="11">
          <cell r="E11">
            <v>0.539</v>
          </cell>
        </row>
        <row r="12">
          <cell r="E12">
            <v>0.094</v>
          </cell>
        </row>
        <row r="13">
          <cell r="E13">
            <v>0.058</v>
          </cell>
        </row>
        <row r="14">
          <cell r="E14">
            <v>0.388</v>
          </cell>
        </row>
      </sheetData>
      <sheetData sheetId="9">
        <row r="10">
          <cell r="E10">
            <v>10.901</v>
          </cell>
        </row>
        <row r="11">
          <cell r="E11">
            <v>0.612</v>
          </cell>
        </row>
        <row r="12">
          <cell r="E12">
            <v>0.092</v>
          </cell>
        </row>
        <row r="13">
          <cell r="E13">
            <v>0.104</v>
          </cell>
        </row>
        <row r="14">
          <cell r="E14">
            <v>0.37</v>
          </cell>
        </row>
      </sheetData>
      <sheetData sheetId="10">
        <row r="10">
          <cell r="E10">
            <v>11.259</v>
          </cell>
        </row>
        <row r="11">
          <cell r="E11">
            <v>0.567</v>
          </cell>
        </row>
        <row r="12">
          <cell r="E12">
            <v>0.094</v>
          </cell>
        </row>
        <row r="13">
          <cell r="E13">
            <v>0.229</v>
          </cell>
        </row>
        <row r="14">
          <cell r="E14">
            <v>0.443</v>
          </cell>
        </row>
      </sheetData>
      <sheetData sheetId="11">
        <row r="10">
          <cell r="E10">
            <v>12.482</v>
          </cell>
        </row>
        <row r="11">
          <cell r="E11">
            <v>0.651</v>
          </cell>
        </row>
        <row r="12">
          <cell r="E12">
            <v>0.118</v>
          </cell>
        </row>
        <row r="13">
          <cell r="E13">
            <v>0.208</v>
          </cell>
        </row>
        <row r="14">
          <cell r="E14">
            <v>0.478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E31" sqref="E31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G1" s="11"/>
      <c r="H1" s="11"/>
      <c r="I1" s="11"/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/>
      <c r="H2" s="32"/>
      <c r="I2" s="11"/>
      <c r="J2" s="11"/>
      <c r="K2" s="11"/>
      <c r="L2" s="11"/>
      <c r="M2" s="11"/>
      <c r="N2" s="11"/>
    </row>
    <row r="3" spans="1:14" ht="12.75">
      <c r="A3" s="83" t="s">
        <v>25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12.572</v>
      </c>
      <c r="F10" s="16">
        <f>D10-E10</f>
        <v>8.928</v>
      </c>
      <c r="G10" s="33"/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0.628</v>
      </c>
      <c r="F11" s="36">
        <f aca="true" t="shared" si="0" ref="F11:F17">D11-E11</f>
        <v>0.272</v>
      </c>
      <c r="G11" s="33"/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0.121</v>
      </c>
      <c r="F12" s="36">
        <f t="shared" si="0"/>
        <v>1.979</v>
      </c>
      <c r="G12" s="33"/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0.068</v>
      </c>
      <c r="F13" s="36">
        <f t="shared" si="0"/>
        <v>3.417</v>
      </c>
      <c r="G13" s="33"/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2.5</v>
      </c>
      <c r="E14" s="35">
        <v>0.397</v>
      </c>
      <c r="F14" s="36">
        <f>D14-E14</f>
        <v>2.103</v>
      </c>
      <c r="G14" s="33"/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13.389</v>
      </c>
      <c r="F15" s="15">
        <f t="shared" si="0"/>
        <v>14.596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2.5</v>
      </c>
      <c r="E16" s="15">
        <f>SUM(E14:E14)</f>
        <v>0.397</v>
      </c>
      <c r="F16" s="15">
        <f t="shared" si="0"/>
        <v>2.103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30.485</v>
      </c>
      <c r="E17" s="15">
        <f>E15+E16</f>
        <v>13.786</v>
      </c>
      <c r="F17" s="16">
        <f t="shared" si="0"/>
        <v>16.699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24</v>
      </c>
      <c r="D26" s="21"/>
      <c r="E26" s="24"/>
      <c r="F26" s="21" t="s">
        <v>23</v>
      </c>
      <c r="N26" s="3"/>
    </row>
    <row r="27" ht="12.75"/>
    <row r="28" ht="12.75">
      <c r="A28" s="9"/>
    </row>
    <row r="29" ht="12.75">
      <c r="A29" s="9"/>
    </row>
    <row r="30" ht="12.75">
      <c r="A30" s="9"/>
    </row>
  </sheetData>
  <sheetProtection/>
  <mergeCells count="14">
    <mergeCell ref="A15:B15"/>
    <mergeCell ref="A1:F1"/>
    <mergeCell ref="A2:F2"/>
    <mergeCell ref="A3:F3"/>
    <mergeCell ref="A6:F6"/>
    <mergeCell ref="A8:A9"/>
    <mergeCell ref="B8:B9"/>
    <mergeCell ref="C8:C9"/>
    <mergeCell ref="A16:B16"/>
    <mergeCell ref="A17:B17"/>
    <mergeCell ref="L18:N18"/>
    <mergeCell ref="L19:N19"/>
    <mergeCell ref="L20:N20"/>
    <mergeCell ref="L21:N21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G1" s="11"/>
      <c r="H1" s="11"/>
      <c r="I1" s="11"/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/>
      <c r="H2" s="32"/>
      <c r="I2" s="11"/>
      <c r="J2" s="11"/>
      <c r="K2" s="11"/>
      <c r="L2" s="11"/>
      <c r="M2" s="11"/>
      <c r="N2" s="11"/>
    </row>
    <row r="3" spans="1:14" ht="12.75">
      <c r="A3" s="83" t="s">
        <v>42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11.295</v>
      </c>
      <c r="F10" s="16">
        <f>D10-E10</f>
        <v>10.205</v>
      </c>
      <c r="G10" s="33">
        <f>E10-'[1]октябрь'!E10</f>
        <v>-0.108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0.607</v>
      </c>
      <c r="F11" s="36">
        <f aca="true" t="shared" si="0" ref="F11:F17">D11-E11</f>
        <v>0.293</v>
      </c>
      <c r="G11" s="33">
        <f>E11-'[1]октябрь'!E11</f>
        <v>0.058</v>
      </c>
    </row>
    <row r="12" spans="1:7" ht="26.25" thickBot="1">
      <c r="A12" s="34" t="s">
        <v>17</v>
      </c>
      <c r="B12" s="4" t="s">
        <v>28</v>
      </c>
      <c r="C12" s="5" t="s">
        <v>11</v>
      </c>
      <c r="D12" s="47">
        <v>2.1</v>
      </c>
      <c r="E12" s="8">
        <v>0.096</v>
      </c>
      <c r="F12" s="36">
        <f t="shared" si="0"/>
        <v>2.004</v>
      </c>
      <c r="G12" s="33">
        <f>E12-'[1]октябрь'!E12</f>
        <v>0.006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0.062</v>
      </c>
      <c r="F13" s="36">
        <f t="shared" si="0"/>
        <v>3.423</v>
      </c>
      <c r="G13" s="33">
        <f>E13-'[1]октябрь'!E13</f>
        <v>0.01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48">
        <v>0.5</v>
      </c>
      <c r="E14" s="35">
        <v>0.431</v>
      </c>
      <c r="F14" s="36">
        <f>D14-E14</f>
        <v>0.069</v>
      </c>
      <c r="G14" s="33">
        <f>E14-'[1]октябрь'!E14</f>
        <v>0.066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12.06</v>
      </c>
      <c r="F15" s="15">
        <f t="shared" si="0"/>
        <v>15.925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0.431</v>
      </c>
      <c r="F16" s="15">
        <f t="shared" si="0"/>
        <v>0.069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12.491</v>
      </c>
      <c r="F17" s="16">
        <f t="shared" si="0"/>
        <v>15.994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38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G1" s="11"/>
      <c r="H1" s="11"/>
      <c r="I1" s="11"/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/>
      <c r="H2" s="32"/>
      <c r="I2" s="11"/>
      <c r="J2" s="11"/>
      <c r="K2" s="11"/>
      <c r="L2" s="11"/>
      <c r="M2" s="11"/>
      <c r="N2" s="11"/>
    </row>
    <row r="3" spans="1:14" ht="12.75">
      <c r="A3" s="83" t="s">
        <v>43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11.21</v>
      </c>
      <c r="F10" s="16">
        <f>D10-E10</f>
        <v>10.29</v>
      </c>
      <c r="G10" s="33">
        <f>E10-'[1]ноябрь'!E10</f>
        <v>-0.085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0.631</v>
      </c>
      <c r="F11" s="36">
        <f aca="true" t="shared" si="0" ref="F11:F17">D11-E11</f>
        <v>0.269</v>
      </c>
      <c r="G11" s="33">
        <f>E11-'[1]ноябрь'!E11</f>
        <v>0.024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0.103</v>
      </c>
      <c r="F12" s="36">
        <f t="shared" si="0"/>
        <v>1.997</v>
      </c>
      <c r="G12" s="33">
        <f>E12-'[1]ноябрь'!E12</f>
        <v>0.007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0.069</v>
      </c>
      <c r="F13" s="36">
        <f t="shared" si="0"/>
        <v>3.416</v>
      </c>
      <c r="G13" s="33">
        <f>E13-'[1]ноябрь'!E13</f>
        <v>0.007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0.439</v>
      </c>
      <c r="F14" s="36">
        <f>D14-E14</f>
        <v>0.061</v>
      </c>
      <c r="G14" s="33">
        <f>E14-'[1]ноябрь'!E14</f>
        <v>0.008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12.013</v>
      </c>
      <c r="F15" s="15">
        <f t="shared" si="0"/>
        <v>15.972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0.439</v>
      </c>
      <c r="F16" s="15">
        <f t="shared" si="0"/>
        <v>0.061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12.452</v>
      </c>
      <c r="F17" s="16">
        <f t="shared" si="0"/>
        <v>16.033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38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7.28125" style="26" customWidth="1"/>
    <col min="2" max="2" width="48.8515625" style="26" customWidth="1"/>
    <col min="3" max="3" width="15.140625" style="26" customWidth="1"/>
    <col min="4" max="4" width="22.28125" style="26" customWidth="1"/>
    <col min="5" max="5" width="23.7109375" style="26" customWidth="1"/>
    <col min="6" max="6" width="18.28125" style="26" customWidth="1"/>
    <col min="7" max="13" width="9.140625" style="26" customWidth="1"/>
    <col min="14" max="16384" width="9.140625" style="25" customWidth="1"/>
  </cols>
  <sheetData>
    <row r="1" spans="1:14" ht="12.75">
      <c r="A1" s="88" t="s">
        <v>0</v>
      </c>
      <c r="B1" s="88"/>
      <c r="C1" s="88"/>
      <c r="D1" s="88"/>
      <c r="E1" s="88"/>
      <c r="F1" s="88"/>
      <c r="G1" s="37"/>
      <c r="H1" s="37"/>
      <c r="I1" s="37"/>
      <c r="J1" s="37"/>
      <c r="K1" s="37"/>
      <c r="L1" s="37"/>
      <c r="M1" s="37"/>
      <c r="N1" s="37"/>
    </row>
    <row r="2" spans="1:14" ht="12.75">
      <c r="A2" s="88" t="s">
        <v>1</v>
      </c>
      <c r="B2" s="88"/>
      <c r="C2" s="88"/>
      <c r="D2" s="88"/>
      <c r="E2" s="88"/>
      <c r="F2" s="88"/>
      <c r="G2" s="37"/>
      <c r="H2" s="50"/>
      <c r="I2" s="37"/>
      <c r="J2" s="37"/>
      <c r="K2" s="37"/>
      <c r="L2" s="37"/>
      <c r="M2" s="37"/>
      <c r="N2" s="37"/>
    </row>
    <row r="3" spans="1:14" ht="12.75">
      <c r="A3" s="88" t="s">
        <v>44</v>
      </c>
      <c r="B3" s="88"/>
      <c r="C3" s="88"/>
      <c r="D3" s="88"/>
      <c r="E3" s="88"/>
      <c r="F3" s="88"/>
      <c r="G3" s="37"/>
      <c r="H3" s="37"/>
      <c r="I3" s="37"/>
      <c r="J3" s="37"/>
      <c r="K3" s="37"/>
      <c r="L3" s="37"/>
      <c r="M3" s="37"/>
      <c r="N3" s="37"/>
    </row>
    <row r="4" spans="1:14" ht="12.75">
      <c r="A4" s="49"/>
      <c r="B4" s="49"/>
      <c r="C4" s="49"/>
      <c r="D4" s="49"/>
      <c r="E4" s="49"/>
      <c r="F4" s="49"/>
      <c r="G4" s="37"/>
      <c r="H4" s="37"/>
      <c r="I4" s="37"/>
      <c r="J4" s="37"/>
      <c r="K4" s="37"/>
      <c r="L4" s="37"/>
      <c r="M4" s="37"/>
      <c r="N4" s="37"/>
    </row>
    <row r="6" spans="1:14" ht="12.75">
      <c r="A6" s="88" t="s">
        <v>2</v>
      </c>
      <c r="B6" s="88"/>
      <c r="C6" s="88"/>
      <c r="D6" s="88"/>
      <c r="E6" s="88"/>
      <c r="F6" s="88"/>
      <c r="G6" s="37"/>
      <c r="H6" s="37"/>
      <c r="I6" s="37"/>
      <c r="J6" s="37"/>
      <c r="K6" s="37"/>
      <c r="L6" s="37"/>
      <c r="M6" s="37"/>
      <c r="N6" s="37"/>
    </row>
    <row r="7" ht="13.5" thickBot="1"/>
    <row r="8" spans="1:6" ht="37.5" customHeight="1" thickBot="1">
      <c r="A8" s="89" t="s">
        <v>3</v>
      </c>
      <c r="B8" s="91" t="s">
        <v>4</v>
      </c>
      <c r="C8" s="91" t="s">
        <v>5</v>
      </c>
      <c r="D8" s="51" t="s">
        <v>6</v>
      </c>
      <c r="E8" s="51" t="s">
        <v>7</v>
      </c>
      <c r="F8" s="51" t="s">
        <v>8</v>
      </c>
    </row>
    <row r="9" spans="1:6" ht="13.5" thickBot="1">
      <c r="A9" s="90"/>
      <c r="B9" s="92"/>
      <c r="C9" s="92"/>
      <c r="D9" s="52" t="s">
        <v>9</v>
      </c>
      <c r="E9" s="51" t="s">
        <v>9</v>
      </c>
      <c r="F9" s="51" t="s">
        <v>9</v>
      </c>
    </row>
    <row r="10" spans="1:7" ht="13.5" thickBot="1">
      <c r="A10" s="53" t="s">
        <v>10</v>
      </c>
      <c r="B10" s="54" t="s">
        <v>26</v>
      </c>
      <c r="C10" s="54" t="s">
        <v>11</v>
      </c>
      <c r="D10" s="55">
        <v>21.5</v>
      </c>
      <c r="E10" s="56">
        <v>11.973</v>
      </c>
      <c r="F10" s="57">
        <f>D10-E10</f>
        <v>9.527</v>
      </c>
      <c r="G10" s="42">
        <f>E10-'[2]декабрь'!E10</f>
        <v>-0.509</v>
      </c>
    </row>
    <row r="11" spans="1:7" ht="26.25" thickBot="1">
      <c r="A11" s="53" t="s">
        <v>16</v>
      </c>
      <c r="B11" s="58" t="s">
        <v>29</v>
      </c>
      <c r="C11" s="27" t="s">
        <v>11</v>
      </c>
      <c r="D11" s="59">
        <v>0.9</v>
      </c>
      <c r="E11" s="60">
        <v>0.621</v>
      </c>
      <c r="F11" s="61">
        <f aca="true" t="shared" si="0" ref="F11:F17">D11-E11</f>
        <v>0.279</v>
      </c>
      <c r="G11" s="42">
        <f>E11-'[2]декабрь'!E11</f>
        <v>-0.03</v>
      </c>
    </row>
    <row r="12" spans="1:7" ht="26.25" thickBot="1">
      <c r="A12" s="53" t="s">
        <v>17</v>
      </c>
      <c r="B12" s="58" t="s">
        <v>28</v>
      </c>
      <c r="C12" s="27" t="s">
        <v>11</v>
      </c>
      <c r="D12" s="59">
        <v>2.1</v>
      </c>
      <c r="E12" s="28">
        <v>0.101</v>
      </c>
      <c r="F12" s="61">
        <f t="shared" si="0"/>
        <v>1.999</v>
      </c>
      <c r="G12" s="42">
        <f>E12-'[2]декабрь'!E12</f>
        <v>-0.017</v>
      </c>
    </row>
    <row r="13" spans="1:7" ht="26.25" thickBot="1">
      <c r="A13" s="53" t="s">
        <v>19</v>
      </c>
      <c r="B13" s="27" t="s">
        <v>30</v>
      </c>
      <c r="C13" s="27" t="s">
        <v>11</v>
      </c>
      <c r="D13" s="31">
        <v>3.485</v>
      </c>
      <c r="E13" s="28">
        <v>0.111</v>
      </c>
      <c r="F13" s="61">
        <f t="shared" si="0"/>
        <v>3.374</v>
      </c>
      <c r="G13" s="42">
        <f>E13-'[2]декабрь'!E13</f>
        <v>-0.097</v>
      </c>
    </row>
    <row r="14" spans="1:13" s="43" customFormat="1" ht="26.25" thickBot="1">
      <c r="A14" s="53" t="s">
        <v>20</v>
      </c>
      <c r="B14" s="62" t="s">
        <v>27</v>
      </c>
      <c r="C14" s="27" t="s">
        <v>18</v>
      </c>
      <c r="D14" s="28">
        <v>0.5</v>
      </c>
      <c r="E14" s="63">
        <v>0.451</v>
      </c>
      <c r="F14" s="61">
        <f>D14-E14</f>
        <v>0.049</v>
      </c>
      <c r="G14" s="42">
        <f>E14-'[2]декабрь'!E14</f>
        <v>-0.027</v>
      </c>
      <c r="H14" s="26"/>
      <c r="I14" s="26"/>
      <c r="J14" s="26"/>
      <c r="K14" s="26"/>
      <c r="L14" s="26"/>
      <c r="M14" s="26"/>
    </row>
    <row r="15" spans="1:7" ht="13.5" thickBot="1">
      <c r="A15" s="94" t="s">
        <v>12</v>
      </c>
      <c r="B15" s="95"/>
      <c r="C15" s="54" t="s">
        <v>11</v>
      </c>
      <c r="D15" s="64">
        <f>SUM(D10,D11:D13)</f>
        <v>27.985</v>
      </c>
      <c r="E15" s="55">
        <f>SUM(E10:E10,E11:E13)</f>
        <v>12.806</v>
      </c>
      <c r="F15" s="55">
        <f t="shared" si="0"/>
        <v>15.179</v>
      </c>
      <c r="G15" s="42"/>
    </row>
    <row r="16" spans="1:7" ht="13.5" thickBot="1">
      <c r="A16" s="94" t="s">
        <v>12</v>
      </c>
      <c r="B16" s="95"/>
      <c r="C16" s="65" t="s">
        <v>18</v>
      </c>
      <c r="D16" s="55">
        <f>SUM(D14:D14)</f>
        <v>0.5</v>
      </c>
      <c r="E16" s="55">
        <f>SUM(E14:E14)</f>
        <v>0.451</v>
      </c>
      <c r="F16" s="55">
        <f t="shared" si="0"/>
        <v>0.049</v>
      </c>
      <c r="G16" s="42"/>
    </row>
    <row r="17" spans="1:14" s="26" customFormat="1" ht="13.5" thickBot="1">
      <c r="A17" s="94" t="s">
        <v>12</v>
      </c>
      <c r="B17" s="96"/>
      <c r="C17" s="54"/>
      <c r="D17" s="64">
        <f>D15+D16</f>
        <v>28.485</v>
      </c>
      <c r="E17" s="55">
        <f>E15+E16</f>
        <v>13.257</v>
      </c>
      <c r="F17" s="57">
        <f t="shared" si="0"/>
        <v>15.228</v>
      </c>
      <c r="G17" s="42"/>
      <c r="N17" s="25"/>
    </row>
    <row r="18" spans="12:14" ht="12.75">
      <c r="L18" s="93"/>
      <c r="M18" s="93"/>
      <c r="N18" s="93"/>
    </row>
    <row r="19" spans="1:14" s="26" customFormat="1" ht="12.75">
      <c r="A19" s="29" t="s">
        <v>13</v>
      </c>
      <c r="B19" s="29"/>
      <c r="C19" s="29"/>
      <c r="D19" s="29"/>
      <c r="E19" s="29"/>
      <c r="F19" s="29"/>
      <c r="L19" s="93"/>
      <c r="M19" s="93"/>
      <c r="N19" s="93"/>
    </row>
    <row r="20" spans="1:14" s="26" customFormat="1" ht="12.75">
      <c r="A20" s="29"/>
      <c r="B20" s="29"/>
      <c r="C20" s="29"/>
      <c r="D20" s="29"/>
      <c r="E20" s="29"/>
      <c r="F20" s="29"/>
      <c r="L20" s="93"/>
      <c r="M20" s="93"/>
      <c r="N20" s="93"/>
    </row>
    <row r="21" spans="1:14" s="26" customFormat="1" ht="12.75">
      <c r="A21" s="29"/>
      <c r="B21" s="29" t="s">
        <v>21</v>
      </c>
      <c r="C21" s="29"/>
      <c r="D21" s="29"/>
      <c r="E21" s="29" t="s">
        <v>14</v>
      </c>
      <c r="F21" s="29"/>
      <c r="L21" s="93"/>
      <c r="M21" s="93"/>
      <c r="N21" s="93"/>
    </row>
    <row r="22" spans="1:14" s="26" customFormat="1" ht="12.75">
      <c r="A22" s="29"/>
      <c r="B22" s="29" t="s">
        <v>22</v>
      </c>
      <c r="C22" s="29"/>
      <c r="D22" s="29"/>
      <c r="E22" s="29" t="s">
        <v>15</v>
      </c>
      <c r="F22" s="29"/>
      <c r="N22" s="25"/>
    </row>
    <row r="23" spans="1:14" s="26" customFormat="1" ht="12.75">
      <c r="A23" s="29"/>
      <c r="C23" s="29"/>
      <c r="D23" s="66"/>
      <c r="E23" s="29"/>
      <c r="F23" s="29"/>
      <c r="N23" s="25"/>
    </row>
    <row r="24" spans="1:14" s="26" customFormat="1" ht="12.75">
      <c r="A24" s="29"/>
      <c r="B24" s="29"/>
      <c r="C24" s="29"/>
      <c r="D24" s="29"/>
      <c r="E24" s="29"/>
      <c r="F24" s="29"/>
      <c r="N24" s="25"/>
    </row>
    <row r="25" spans="1:14" s="26" customFormat="1" ht="12.75">
      <c r="A25" s="29"/>
      <c r="B25" s="29"/>
      <c r="C25" s="29"/>
      <c r="D25" s="29"/>
      <c r="E25" s="29"/>
      <c r="F25" s="29"/>
      <c r="N25" s="25"/>
    </row>
    <row r="26" spans="1:14" s="26" customFormat="1" ht="12.75">
      <c r="A26" s="67"/>
      <c r="B26" s="30"/>
      <c r="C26" s="29" t="s">
        <v>38</v>
      </c>
      <c r="D26" s="29"/>
      <c r="E26" s="30"/>
      <c r="F26" s="29" t="s">
        <v>23</v>
      </c>
      <c r="N26" s="25"/>
    </row>
    <row r="28" ht="12.75">
      <c r="A28" s="44"/>
    </row>
    <row r="29" ht="12.75">
      <c r="A29" s="44"/>
    </row>
    <row r="30" ht="12.75">
      <c r="A30" s="44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B8" sqref="B8:B9"/>
    </sheetView>
  </sheetViews>
  <sheetFormatPr defaultColWidth="9.140625" defaultRowHeight="12.75"/>
  <cols>
    <col min="1" max="1" width="7.28125" style="26" customWidth="1"/>
    <col min="2" max="2" width="48.8515625" style="26" customWidth="1"/>
    <col min="3" max="3" width="15.140625" style="26" customWidth="1"/>
    <col min="4" max="4" width="22.28125" style="26" customWidth="1"/>
    <col min="5" max="5" width="23.7109375" style="26" customWidth="1"/>
    <col min="6" max="6" width="18.28125" style="26" customWidth="1"/>
    <col min="7" max="13" width="9.140625" style="26" customWidth="1"/>
    <col min="14" max="16384" width="9.140625" style="25" customWidth="1"/>
  </cols>
  <sheetData>
    <row r="1" spans="1:14" ht="12.75">
      <c r="A1" s="88" t="s">
        <v>0</v>
      </c>
      <c r="B1" s="88"/>
      <c r="C1" s="88"/>
      <c r="D1" s="88"/>
      <c r="E1" s="88"/>
      <c r="F1" s="88"/>
      <c r="G1" s="37"/>
      <c r="H1" s="37"/>
      <c r="I1" s="37"/>
      <c r="J1" s="37"/>
      <c r="K1" s="37"/>
      <c r="L1" s="37"/>
      <c r="M1" s="37"/>
      <c r="N1" s="37"/>
    </row>
    <row r="2" spans="1:14" ht="12.75">
      <c r="A2" s="88" t="s">
        <v>1</v>
      </c>
      <c r="B2" s="88"/>
      <c r="C2" s="88"/>
      <c r="D2" s="88"/>
      <c r="E2" s="88"/>
      <c r="F2" s="88"/>
      <c r="G2" s="37"/>
      <c r="H2" s="50"/>
      <c r="I2" s="37"/>
      <c r="J2" s="37"/>
      <c r="K2" s="37"/>
      <c r="L2" s="37"/>
      <c r="M2" s="37"/>
      <c r="N2" s="37"/>
    </row>
    <row r="3" spans="1:14" ht="12.75">
      <c r="A3" s="88" t="s">
        <v>45</v>
      </c>
      <c r="B3" s="88"/>
      <c r="C3" s="88"/>
      <c r="D3" s="88"/>
      <c r="E3" s="88"/>
      <c r="F3" s="88"/>
      <c r="G3" s="37"/>
      <c r="H3" s="37"/>
      <c r="I3" s="37"/>
      <c r="J3" s="37"/>
      <c r="K3" s="37"/>
      <c r="L3" s="37"/>
      <c r="M3" s="37"/>
      <c r="N3" s="37"/>
    </row>
    <row r="4" spans="1:14" ht="12.75">
      <c r="A4" s="49"/>
      <c r="B4" s="49"/>
      <c r="C4" s="49"/>
      <c r="D4" s="49"/>
      <c r="E4" s="49"/>
      <c r="F4" s="49"/>
      <c r="G4" s="37"/>
      <c r="H4" s="37"/>
      <c r="I4" s="37"/>
      <c r="J4" s="37"/>
      <c r="K4" s="37"/>
      <c r="L4" s="37"/>
      <c r="M4" s="37"/>
      <c r="N4" s="37"/>
    </row>
    <row r="6" spans="1:14" ht="12.75">
      <c r="A6" s="88" t="s">
        <v>2</v>
      </c>
      <c r="B6" s="88"/>
      <c r="C6" s="88"/>
      <c r="D6" s="88"/>
      <c r="E6" s="88"/>
      <c r="F6" s="88"/>
      <c r="G6" s="37"/>
      <c r="H6" s="37"/>
      <c r="I6" s="37"/>
      <c r="J6" s="37"/>
      <c r="K6" s="37"/>
      <c r="L6" s="37"/>
      <c r="M6" s="37"/>
      <c r="N6" s="37"/>
    </row>
    <row r="7" ht="13.5" thickBot="1"/>
    <row r="8" spans="1:6" ht="37.5" customHeight="1" thickBot="1">
      <c r="A8" s="89" t="s">
        <v>3</v>
      </c>
      <c r="B8" s="91" t="s">
        <v>4</v>
      </c>
      <c r="C8" s="91" t="s">
        <v>5</v>
      </c>
      <c r="D8" s="51" t="s">
        <v>6</v>
      </c>
      <c r="E8" s="51" t="s">
        <v>7</v>
      </c>
      <c r="F8" s="51" t="s">
        <v>8</v>
      </c>
    </row>
    <row r="9" spans="1:6" ht="13.5" thickBot="1">
      <c r="A9" s="90"/>
      <c r="B9" s="92"/>
      <c r="C9" s="92"/>
      <c r="D9" s="52" t="s">
        <v>9</v>
      </c>
      <c r="E9" s="51" t="s">
        <v>9</v>
      </c>
      <c r="F9" s="51" t="s">
        <v>9</v>
      </c>
    </row>
    <row r="10" spans="1:7" ht="13.5" thickBot="1">
      <c r="A10" s="53" t="s">
        <v>10</v>
      </c>
      <c r="B10" s="54" t="s">
        <v>26</v>
      </c>
      <c r="C10" s="54" t="s">
        <v>11</v>
      </c>
      <c r="D10" s="55">
        <v>21.5</v>
      </c>
      <c r="E10" s="56">
        <v>10.964</v>
      </c>
      <c r="F10" s="57">
        <f>D10-E10</f>
        <v>10.536</v>
      </c>
      <c r="G10" s="42">
        <f>E10-'[2]январь'!E10</f>
        <v>-1.009</v>
      </c>
    </row>
    <row r="11" spans="1:7" ht="26.25" thickBot="1">
      <c r="A11" s="53" t="s">
        <v>16</v>
      </c>
      <c r="B11" s="58" t="s">
        <v>29</v>
      </c>
      <c r="C11" s="27" t="s">
        <v>11</v>
      </c>
      <c r="D11" s="59">
        <v>0.9</v>
      </c>
      <c r="E11" s="60">
        <v>0.597</v>
      </c>
      <c r="F11" s="61">
        <f aca="true" t="shared" si="0" ref="F11:F17">D11-E11</f>
        <v>0.303</v>
      </c>
      <c r="G11" s="42">
        <f>E11-'[2]январь'!E11</f>
        <v>-0.024</v>
      </c>
    </row>
    <row r="12" spans="1:7" ht="26.25" thickBot="1">
      <c r="A12" s="53" t="s">
        <v>17</v>
      </c>
      <c r="B12" s="58" t="s">
        <v>28</v>
      </c>
      <c r="C12" s="27" t="s">
        <v>11</v>
      </c>
      <c r="D12" s="59">
        <v>2.1</v>
      </c>
      <c r="E12" s="28">
        <v>0.116</v>
      </c>
      <c r="F12" s="61">
        <f t="shared" si="0"/>
        <v>1.984</v>
      </c>
      <c r="G12" s="42">
        <f>E12-'[2]январь'!E12</f>
        <v>0.015</v>
      </c>
    </row>
    <row r="13" spans="1:7" ht="26.25" thickBot="1">
      <c r="A13" s="53" t="s">
        <v>19</v>
      </c>
      <c r="B13" s="27" t="s">
        <v>30</v>
      </c>
      <c r="C13" s="27" t="s">
        <v>11</v>
      </c>
      <c r="D13" s="31">
        <v>3.485</v>
      </c>
      <c r="E13" s="28">
        <v>0.108</v>
      </c>
      <c r="F13" s="61">
        <f t="shared" si="0"/>
        <v>3.377</v>
      </c>
      <c r="G13" s="42">
        <f>E13-'[2]январь'!E13</f>
        <v>-0.003</v>
      </c>
    </row>
    <row r="14" spans="1:13" s="43" customFormat="1" ht="26.25" thickBot="1">
      <c r="A14" s="53" t="s">
        <v>20</v>
      </c>
      <c r="B14" s="62" t="s">
        <v>27</v>
      </c>
      <c r="C14" s="27" t="s">
        <v>18</v>
      </c>
      <c r="D14" s="28">
        <v>0.5</v>
      </c>
      <c r="E14" s="63">
        <v>0.433</v>
      </c>
      <c r="F14" s="61">
        <f>D14-E14</f>
        <v>0.067</v>
      </c>
      <c r="G14" s="42">
        <f>E14-'[2]январь'!E14</f>
        <v>-0.018</v>
      </c>
      <c r="H14" s="26"/>
      <c r="I14" s="26"/>
      <c r="J14" s="26"/>
      <c r="K14" s="26"/>
      <c r="L14" s="26"/>
      <c r="M14" s="26"/>
    </row>
    <row r="15" spans="1:7" ht="13.5" thickBot="1">
      <c r="A15" s="94" t="s">
        <v>12</v>
      </c>
      <c r="B15" s="95"/>
      <c r="C15" s="54" t="s">
        <v>11</v>
      </c>
      <c r="D15" s="64">
        <f>SUM(D10,D11:D13)</f>
        <v>27.985</v>
      </c>
      <c r="E15" s="55">
        <f>SUM(E10:E10,E11:E13)</f>
        <v>11.785</v>
      </c>
      <c r="F15" s="55">
        <f t="shared" si="0"/>
        <v>16.2</v>
      </c>
      <c r="G15" s="42"/>
    </row>
    <row r="16" spans="1:7" ht="13.5" thickBot="1">
      <c r="A16" s="94" t="s">
        <v>12</v>
      </c>
      <c r="B16" s="95"/>
      <c r="C16" s="65" t="s">
        <v>18</v>
      </c>
      <c r="D16" s="55">
        <f>SUM(D14:D14)</f>
        <v>0.5</v>
      </c>
      <c r="E16" s="55">
        <f>SUM(E14:E14)</f>
        <v>0.433</v>
      </c>
      <c r="F16" s="55">
        <f t="shared" si="0"/>
        <v>0.067</v>
      </c>
      <c r="G16" s="42"/>
    </row>
    <row r="17" spans="1:14" s="26" customFormat="1" ht="13.5" thickBot="1">
      <c r="A17" s="94" t="s">
        <v>12</v>
      </c>
      <c r="B17" s="96"/>
      <c r="C17" s="54"/>
      <c r="D17" s="64">
        <f>D15+D16</f>
        <v>28.485</v>
      </c>
      <c r="E17" s="55">
        <f>E15+E16</f>
        <v>12.218</v>
      </c>
      <c r="F17" s="57">
        <f t="shared" si="0"/>
        <v>16.267</v>
      </c>
      <c r="G17" s="42"/>
      <c r="N17" s="25"/>
    </row>
    <row r="18" spans="12:14" ht="12.75">
      <c r="L18" s="93"/>
      <c r="M18" s="93"/>
      <c r="N18" s="93"/>
    </row>
    <row r="19" spans="1:14" s="26" customFormat="1" ht="12.75">
      <c r="A19" s="29" t="s">
        <v>13</v>
      </c>
      <c r="B19" s="29"/>
      <c r="C19" s="29"/>
      <c r="D19" s="29"/>
      <c r="E19" s="29"/>
      <c r="F19" s="29"/>
      <c r="L19" s="93"/>
      <c r="M19" s="93"/>
      <c r="N19" s="93"/>
    </row>
    <row r="20" spans="1:14" s="26" customFormat="1" ht="12.75">
      <c r="A20" s="29"/>
      <c r="B20" s="29"/>
      <c r="C20" s="29"/>
      <c r="D20" s="29"/>
      <c r="E20" s="29"/>
      <c r="F20" s="29"/>
      <c r="L20" s="93"/>
      <c r="M20" s="93"/>
      <c r="N20" s="93"/>
    </row>
    <row r="21" spans="1:14" s="26" customFormat="1" ht="12.75">
      <c r="A21" s="29"/>
      <c r="B21" s="29" t="s">
        <v>21</v>
      </c>
      <c r="C21" s="29"/>
      <c r="D21" s="29"/>
      <c r="E21" s="29" t="s">
        <v>14</v>
      </c>
      <c r="F21" s="29"/>
      <c r="L21" s="93"/>
      <c r="M21" s="93"/>
      <c r="N21" s="93"/>
    </row>
    <row r="22" spans="1:14" s="26" customFormat="1" ht="12.75">
      <c r="A22" s="29"/>
      <c r="B22" s="29" t="s">
        <v>22</v>
      </c>
      <c r="C22" s="29"/>
      <c r="D22" s="29"/>
      <c r="E22" s="29" t="s">
        <v>15</v>
      </c>
      <c r="F22" s="29"/>
      <c r="N22" s="25"/>
    </row>
    <row r="23" spans="1:14" s="26" customFormat="1" ht="12.75">
      <c r="A23" s="29"/>
      <c r="C23" s="29"/>
      <c r="D23" s="66"/>
      <c r="E23" s="29"/>
      <c r="F23" s="29"/>
      <c r="N23" s="25"/>
    </row>
    <row r="24" spans="1:14" s="26" customFormat="1" ht="12.75">
      <c r="A24" s="29"/>
      <c r="B24" s="29"/>
      <c r="C24" s="29"/>
      <c r="D24" s="29"/>
      <c r="E24" s="29"/>
      <c r="F24" s="29"/>
      <c r="N24" s="25"/>
    </row>
    <row r="25" spans="1:14" s="26" customFormat="1" ht="12.75">
      <c r="A25" s="29"/>
      <c r="B25" s="29"/>
      <c r="C25" s="29"/>
      <c r="D25" s="29"/>
      <c r="E25" s="29"/>
      <c r="F25" s="29"/>
      <c r="N25" s="25"/>
    </row>
    <row r="26" spans="1:14" s="26" customFormat="1" ht="12.75">
      <c r="A26" s="67"/>
      <c r="B26" s="30"/>
      <c r="C26" s="29" t="s">
        <v>38</v>
      </c>
      <c r="D26" s="29"/>
      <c r="E26" s="30"/>
      <c r="F26" s="29" t="s">
        <v>23</v>
      </c>
      <c r="N26" s="25"/>
    </row>
    <row r="28" ht="12.75">
      <c r="A28" s="44"/>
    </row>
    <row r="29" ht="12.75">
      <c r="A29" s="44"/>
    </row>
    <row r="30" ht="12.75">
      <c r="A30" s="44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7.28125" style="26" customWidth="1"/>
    <col min="2" max="2" width="48.8515625" style="26" customWidth="1"/>
    <col min="3" max="3" width="15.140625" style="26" customWidth="1"/>
    <col min="4" max="4" width="22.28125" style="26" customWidth="1"/>
    <col min="5" max="5" width="23.7109375" style="26" customWidth="1"/>
    <col min="6" max="6" width="18.28125" style="26" customWidth="1"/>
    <col min="7" max="13" width="9.140625" style="26" customWidth="1"/>
    <col min="14" max="16384" width="9.140625" style="25" customWidth="1"/>
  </cols>
  <sheetData>
    <row r="1" spans="1:14" ht="12.75">
      <c r="A1" s="88" t="s">
        <v>0</v>
      </c>
      <c r="B1" s="88"/>
      <c r="C1" s="88"/>
      <c r="D1" s="88"/>
      <c r="E1" s="88"/>
      <c r="F1" s="88"/>
      <c r="G1" s="37"/>
      <c r="H1" s="37"/>
      <c r="I1" s="37"/>
      <c r="J1" s="37"/>
      <c r="K1" s="37"/>
      <c r="L1" s="37"/>
      <c r="M1" s="37"/>
      <c r="N1" s="37"/>
    </row>
    <row r="2" spans="1:14" ht="12.75">
      <c r="A2" s="88" t="s">
        <v>1</v>
      </c>
      <c r="B2" s="88"/>
      <c r="C2" s="88"/>
      <c r="D2" s="88"/>
      <c r="E2" s="88"/>
      <c r="F2" s="88"/>
      <c r="G2" s="37"/>
      <c r="H2" s="50"/>
      <c r="I2" s="37"/>
      <c r="J2" s="37"/>
      <c r="K2" s="37"/>
      <c r="L2" s="37"/>
      <c r="M2" s="37"/>
      <c r="N2" s="37"/>
    </row>
    <row r="3" spans="1:14" ht="12.75">
      <c r="A3" s="88" t="s">
        <v>46</v>
      </c>
      <c r="B3" s="88"/>
      <c r="C3" s="88"/>
      <c r="D3" s="88"/>
      <c r="E3" s="88"/>
      <c r="F3" s="88"/>
      <c r="G3" s="37"/>
      <c r="H3" s="37"/>
      <c r="I3" s="37"/>
      <c r="J3" s="37"/>
      <c r="K3" s="37"/>
      <c r="L3" s="37"/>
      <c r="M3" s="37"/>
      <c r="N3" s="37"/>
    </row>
    <row r="4" spans="1:14" ht="12.75">
      <c r="A4" s="49"/>
      <c r="B4" s="49"/>
      <c r="C4" s="49"/>
      <c r="D4" s="49"/>
      <c r="E4" s="49"/>
      <c r="F4" s="49"/>
      <c r="G4" s="37"/>
      <c r="H4" s="37"/>
      <c r="I4" s="37"/>
      <c r="J4" s="37"/>
      <c r="K4" s="37"/>
      <c r="L4" s="37"/>
      <c r="M4" s="37"/>
      <c r="N4" s="37"/>
    </row>
    <row r="6" spans="1:14" ht="12.75">
      <c r="A6" s="88" t="s">
        <v>2</v>
      </c>
      <c r="B6" s="88"/>
      <c r="C6" s="88"/>
      <c r="D6" s="88"/>
      <c r="E6" s="88"/>
      <c r="F6" s="88"/>
      <c r="G6" s="37"/>
      <c r="H6" s="37"/>
      <c r="I6" s="37"/>
      <c r="J6" s="37"/>
      <c r="K6" s="37"/>
      <c r="L6" s="37"/>
      <c r="M6" s="37"/>
      <c r="N6" s="37"/>
    </row>
    <row r="7" ht="13.5" thickBot="1"/>
    <row r="8" spans="1:6" ht="37.5" customHeight="1" thickBot="1">
      <c r="A8" s="89" t="s">
        <v>3</v>
      </c>
      <c r="B8" s="91" t="s">
        <v>4</v>
      </c>
      <c r="C8" s="91" t="s">
        <v>5</v>
      </c>
      <c r="D8" s="51" t="s">
        <v>6</v>
      </c>
      <c r="E8" s="51" t="s">
        <v>7</v>
      </c>
      <c r="F8" s="51" t="s">
        <v>8</v>
      </c>
    </row>
    <row r="9" spans="1:6" ht="13.5" thickBot="1">
      <c r="A9" s="90"/>
      <c r="B9" s="92"/>
      <c r="C9" s="92"/>
      <c r="D9" s="52" t="s">
        <v>9</v>
      </c>
      <c r="E9" s="51" t="s">
        <v>9</v>
      </c>
      <c r="F9" s="51" t="s">
        <v>9</v>
      </c>
    </row>
    <row r="10" spans="1:7" ht="13.5" thickBot="1">
      <c r="A10" s="53" t="s">
        <v>10</v>
      </c>
      <c r="B10" s="54" t="s">
        <v>26</v>
      </c>
      <c r="C10" s="54" t="s">
        <v>11</v>
      </c>
      <c r="D10" s="55">
        <v>21.5</v>
      </c>
      <c r="E10" s="56">
        <v>10.838</v>
      </c>
      <c r="F10" s="57">
        <f>D10-E10</f>
        <v>10.662</v>
      </c>
      <c r="G10" s="42">
        <f>E10-'[2]февраль'!E10</f>
        <v>-0.126</v>
      </c>
    </row>
    <row r="11" spans="1:7" ht="26.25" thickBot="1">
      <c r="A11" s="53" t="s">
        <v>16</v>
      </c>
      <c r="B11" s="58" t="s">
        <v>29</v>
      </c>
      <c r="C11" s="27" t="s">
        <v>11</v>
      </c>
      <c r="D11" s="59">
        <v>0.9</v>
      </c>
      <c r="E11" s="60">
        <v>0.547</v>
      </c>
      <c r="F11" s="61">
        <f aca="true" t="shared" si="0" ref="F11:F17">D11-E11</f>
        <v>0.353</v>
      </c>
      <c r="G11" s="42">
        <f>E11-'[2]февраль'!E11</f>
        <v>-0.05</v>
      </c>
    </row>
    <row r="12" spans="1:7" ht="26.25" thickBot="1">
      <c r="A12" s="53" t="s">
        <v>17</v>
      </c>
      <c r="B12" s="58" t="s">
        <v>28</v>
      </c>
      <c r="C12" s="27" t="s">
        <v>11</v>
      </c>
      <c r="D12" s="59">
        <v>2.1</v>
      </c>
      <c r="E12" s="28">
        <v>0.111</v>
      </c>
      <c r="F12" s="61">
        <f t="shared" si="0"/>
        <v>1.989</v>
      </c>
      <c r="G12" s="42">
        <f>E12-'[2]февраль'!E12</f>
        <v>-0.005</v>
      </c>
    </row>
    <row r="13" spans="1:7" ht="26.25" thickBot="1">
      <c r="A13" s="53" t="s">
        <v>19</v>
      </c>
      <c r="B13" s="27" t="s">
        <v>30</v>
      </c>
      <c r="C13" s="27" t="s">
        <v>11</v>
      </c>
      <c r="D13" s="31">
        <v>3.485</v>
      </c>
      <c r="E13" s="28">
        <v>0.068</v>
      </c>
      <c r="F13" s="61">
        <f t="shared" si="0"/>
        <v>3.417</v>
      </c>
      <c r="G13" s="42">
        <f>E13-'[2]февраль'!E13</f>
        <v>-0.04</v>
      </c>
    </row>
    <row r="14" spans="1:13" s="43" customFormat="1" ht="26.25" thickBot="1">
      <c r="A14" s="53" t="s">
        <v>20</v>
      </c>
      <c r="B14" s="62" t="s">
        <v>27</v>
      </c>
      <c r="C14" s="27" t="s">
        <v>18</v>
      </c>
      <c r="D14" s="28">
        <v>0.5</v>
      </c>
      <c r="E14" s="63">
        <v>0.432</v>
      </c>
      <c r="F14" s="61">
        <f>D14-E14</f>
        <v>0.068</v>
      </c>
      <c r="G14" s="42">
        <f>E14-'[2]февраль'!E14</f>
        <v>-0.001</v>
      </c>
      <c r="H14" s="26"/>
      <c r="I14" s="26"/>
      <c r="J14" s="26"/>
      <c r="K14" s="26"/>
      <c r="L14" s="26"/>
      <c r="M14" s="26"/>
    </row>
    <row r="15" spans="1:7" ht="13.5" thickBot="1">
      <c r="A15" s="94" t="s">
        <v>12</v>
      </c>
      <c r="B15" s="95"/>
      <c r="C15" s="54" t="s">
        <v>11</v>
      </c>
      <c r="D15" s="64">
        <f>SUM(D10,D11:D13)</f>
        <v>27.985</v>
      </c>
      <c r="E15" s="55">
        <f>SUM(E10:E10,E11:E13)</f>
        <v>11.564</v>
      </c>
      <c r="F15" s="55">
        <f t="shared" si="0"/>
        <v>16.421</v>
      </c>
      <c r="G15" s="42"/>
    </row>
    <row r="16" spans="1:7" ht="13.5" thickBot="1">
      <c r="A16" s="94" t="s">
        <v>12</v>
      </c>
      <c r="B16" s="95"/>
      <c r="C16" s="65" t="s">
        <v>18</v>
      </c>
      <c r="D16" s="55">
        <f>SUM(D14:D14)</f>
        <v>0.5</v>
      </c>
      <c r="E16" s="55">
        <f>SUM(E14:E14)</f>
        <v>0.432</v>
      </c>
      <c r="F16" s="55">
        <f t="shared" si="0"/>
        <v>0.068</v>
      </c>
      <c r="G16" s="42"/>
    </row>
    <row r="17" spans="1:14" s="26" customFormat="1" ht="13.5" thickBot="1">
      <c r="A17" s="94" t="s">
        <v>12</v>
      </c>
      <c r="B17" s="96"/>
      <c r="C17" s="54"/>
      <c r="D17" s="64">
        <f>D15+D16</f>
        <v>28.485</v>
      </c>
      <c r="E17" s="55">
        <f>E15+E16</f>
        <v>11.996</v>
      </c>
      <c r="F17" s="57">
        <f t="shared" si="0"/>
        <v>16.489</v>
      </c>
      <c r="G17" s="42"/>
      <c r="N17" s="25"/>
    </row>
    <row r="18" spans="12:14" ht="12.75">
      <c r="L18" s="93"/>
      <c r="M18" s="93"/>
      <c r="N18" s="93"/>
    </row>
    <row r="19" spans="1:14" s="26" customFormat="1" ht="12.75">
      <c r="A19" s="29" t="s">
        <v>13</v>
      </c>
      <c r="B19" s="29"/>
      <c r="C19" s="29"/>
      <c r="D19" s="29"/>
      <c r="E19" s="29"/>
      <c r="F19" s="29"/>
      <c r="L19" s="93"/>
      <c r="M19" s="93"/>
      <c r="N19" s="93"/>
    </row>
    <row r="20" spans="1:14" s="26" customFormat="1" ht="12.75">
      <c r="A20" s="29"/>
      <c r="B20" s="29"/>
      <c r="C20" s="29"/>
      <c r="D20" s="29"/>
      <c r="E20" s="29"/>
      <c r="F20" s="29"/>
      <c r="L20" s="93"/>
      <c r="M20" s="93"/>
      <c r="N20" s="93"/>
    </row>
    <row r="21" spans="1:14" s="26" customFormat="1" ht="12.75">
      <c r="A21" s="29"/>
      <c r="B21" s="29" t="s">
        <v>21</v>
      </c>
      <c r="C21" s="29"/>
      <c r="D21" s="29"/>
      <c r="E21" s="29" t="s">
        <v>14</v>
      </c>
      <c r="F21" s="29"/>
      <c r="L21" s="93"/>
      <c r="M21" s="93"/>
      <c r="N21" s="93"/>
    </row>
    <row r="22" spans="1:14" s="26" customFormat="1" ht="12.75">
      <c r="A22" s="29"/>
      <c r="B22" s="29" t="s">
        <v>22</v>
      </c>
      <c r="C22" s="29"/>
      <c r="D22" s="29"/>
      <c r="E22" s="29" t="s">
        <v>15</v>
      </c>
      <c r="F22" s="29"/>
      <c r="N22" s="25"/>
    </row>
    <row r="23" spans="1:14" s="26" customFormat="1" ht="12.75">
      <c r="A23" s="29"/>
      <c r="C23" s="29"/>
      <c r="D23" s="66"/>
      <c r="E23" s="29"/>
      <c r="F23" s="29"/>
      <c r="N23" s="25"/>
    </row>
    <row r="24" spans="1:14" s="26" customFormat="1" ht="12.75">
      <c r="A24" s="29"/>
      <c r="B24" s="29"/>
      <c r="C24" s="29"/>
      <c r="D24" s="29"/>
      <c r="E24" s="29"/>
      <c r="F24" s="29"/>
      <c r="N24" s="25"/>
    </row>
    <row r="25" spans="1:14" s="26" customFormat="1" ht="12.75">
      <c r="A25" s="29"/>
      <c r="B25" s="29"/>
      <c r="C25" s="29"/>
      <c r="D25" s="29"/>
      <c r="E25" s="29"/>
      <c r="F25" s="29"/>
      <c r="N25" s="25"/>
    </row>
    <row r="26" spans="1:14" s="26" customFormat="1" ht="12.75">
      <c r="A26" s="67"/>
      <c r="B26" s="30"/>
      <c r="C26" s="29" t="s">
        <v>38</v>
      </c>
      <c r="D26" s="29"/>
      <c r="E26" s="30"/>
      <c r="F26" s="29" t="s">
        <v>23</v>
      </c>
      <c r="N26" s="25"/>
    </row>
    <row r="28" ht="12.75">
      <c r="A28" s="44"/>
    </row>
    <row r="29" ht="12.75">
      <c r="A29" s="44"/>
    </row>
    <row r="30" ht="12.75">
      <c r="A30" s="44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7.28125" style="26" customWidth="1"/>
    <col min="2" max="2" width="31.140625" style="26" customWidth="1"/>
    <col min="3" max="3" width="15.140625" style="26" customWidth="1"/>
    <col min="4" max="4" width="21.28125" style="26" customWidth="1"/>
    <col min="5" max="5" width="30.57421875" style="26" hidden="1" customWidth="1"/>
    <col min="6" max="6" width="18.28125" style="26" customWidth="1"/>
    <col min="7" max="13" width="9.140625" style="26" customWidth="1"/>
    <col min="14" max="16384" width="9.140625" style="25" customWidth="1"/>
  </cols>
  <sheetData>
    <row r="1" spans="1:14" ht="77.25" customHeight="1">
      <c r="A1" s="97" t="s">
        <v>47</v>
      </c>
      <c r="B1" s="97"/>
      <c r="C1" s="97"/>
      <c r="D1" s="97"/>
      <c r="E1" s="97"/>
      <c r="F1" s="97"/>
      <c r="G1" s="37"/>
      <c r="H1" s="37"/>
      <c r="I1" s="37"/>
      <c r="J1" s="37"/>
      <c r="K1" s="37"/>
      <c r="L1" s="37"/>
      <c r="M1" s="37"/>
      <c r="N1" s="37"/>
    </row>
    <row r="2" ht="13.5" thickBot="1"/>
    <row r="3" spans="1:13" s="40" customFormat="1" ht="65.25" customHeight="1" thickBot="1">
      <c r="A3" s="98" t="s">
        <v>3</v>
      </c>
      <c r="B3" s="100" t="s">
        <v>4</v>
      </c>
      <c r="C3" s="100" t="s">
        <v>5</v>
      </c>
      <c r="D3" s="38" t="s">
        <v>33</v>
      </c>
      <c r="E3" s="38" t="s">
        <v>7</v>
      </c>
      <c r="F3" s="38" t="s">
        <v>34</v>
      </c>
      <c r="G3" s="39"/>
      <c r="H3" s="39"/>
      <c r="I3" s="39"/>
      <c r="J3" s="39"/>
      <c r="K3" s="39"/>
      <c r="L3" s="39"/>
      <c r="M3" s="39"/>
    </row>
    <row r="4" spans="1:13" s="40" customFormat="1" ht="18" customHeight="1" thickBot="1">
      <c r="A4" s="99"/>
      <c r="B4" s="101"/>
      <c r="C4" s="101"/>
      <c r="D4" s="41" t="s">
        <v>9</v>
      </c>
      <c r="E4" s="41" t="s">
        <v>9</v>
      </c>
      <c r="F4" s="38" t="s">
        <v>9</v>
      </c>
      <c r="G4" s="39"/>
      <c r="H4" s="39"/>
      <c r="I4" s="39"/>
      <c r="J4" s="39"/>
      <c r="K4" s="39"/>
      <c r="L4" s="39"/>
      <c r="M4" s="39"/>
    </row>
    <row r="5" spans="1:7" ht="20.25" customHeight="1" thickBot="1">
      <c r="A5" s="34" t="s">
        <v>10</v>
      </c>
      <c r="B5" s="14" t="s">
        <v>26</v>
      </c>
      <c r="C5" s="14" t="s">
        <v>11</v>
      </c>
      <c r="D5" s="45">
        <f>('январь (2)'!D10+'февраль (2)'!D10+'март (2)'!D10)/3</f>
        <v>21.5</v>
      </c>
      <c r="E5" s="45">
        <f>('январь (2)'!E10+'февраль (2)'!E10+'март (2)'!E10)/3</f>
        <v>11.258</v>
      </c>
      <c r="F5" s="36">
        <f>D5-E5</f>
        <v>10.242</v>
      </c>
      <c r="G5" s="42"/>
    </row>
    <row r="6" spans="1:7" ht="47.25" customHeight="1" thickBot="1">
      <c r="A6" s="34" t="s">
        <v>16</v>
      </c>
      <c r="B6" s="4" t="s">
        <v>29</v>
      </c>
      <c r="C6" s="5" t="s">
        <v>11</v>
      </c>
      <c r="D6" s="45">
        <f>('январь (2)'!D11+'февраль (2)'!D11+'март (2)'!D11)/3</f>
        <v>0.9</v>
      </c>
      <c r="E6" s="45">
        <f>('январь (2)'!E11+'февраль (2)'!E11+'март (2)'!E11)/3</f>
        <v>0.588</v>
      </c>
      <c r="F6" s="36">
        <f aca="true" t="shared" si="0" ref="F6:F12">D6-E6</f>
        <v>0.312</v>
      </c>
      <c r="G6" s="42"/>
    </row>
    <row r="7" spans="1:13" s="43" customFormat="1" ht="50.25" customHeight="1" thickBot="1">
      <c r="A7" s="34" t="s">
        <v>17</v>
      </c>
      <c r="B7" s="4" t="s">
        <v>28</v>
      </c>
      <c r="C7" s="5" t="s">
        <v>11</v>
      </c>
      <c r="D7" s="45">
        <f>('январь (2)'!D12+'февраль (2)'!D12+'март (2)'!D12)/3</f>
        <v>2.1</v>
      </c>
      <c r="E7" s="45">
        <f>('январь (2)'!E12+'февраль (2)'!E12+'март (2)'!E12)/3</f>
        <v>0.109</v>
      </c>
      <c r="F7" s="36">
        <f t="shared" si="0"/>
        <v>1.991</v>
      </c>
      <c r="G7" s="42"/>
      <c r="H7" s="26"/>
      <c r="I7" s="26"/>
      <c r="J7" s="26"/>
      <c r="K7" s="26"/>
      <c r="L7" s="26"/>
      <c r="M7" s="26"/>
    </row>
    <row r="8" spans="1:13" s="43" customFormat="1" ht="49.5" customHeight="1" thickBot="1">
      <c r="A8" s="34" t="s">
        <v>19</v>
      </c>
      <c r="B8" s="27" t="s">
        <v>30</v>
      </c>
      <c r="C8" s="27" t="s">
        <v>11</v>
      </c>
      <c r="D8" s="45">
        <f>('январь (2)'!D13+'февраль (2)'!D13+'март (2)'!D13)/3</f>
        <v>3.485</v>
      </c>
      <c r="E8" s="45">
        <f>('январь (2)'!E13+'февраль (2)'!E13+'март (2)'!E13)/3</f>
        <v>0.096</v>
      </c>
      <c r="F8" s="36">
        <f t="shared" si="0"/>
        <v>3.389</v>
      </c>
      <c r="G8" s="42"/>
      <c r="H8" s="26"/>
      <c r="I8" s="26"/>
      <c r="J8" s="26"/>
      <c r="K8" s="26"/>
      <c r="L8" s="26"/>
      <c r="M8" s="26"/>
    </row>
    <row r="9" spans="1:7" ht="56.25" customHeight="1" thickBot="1">
      <c r="A9" s="34" t="s">
        <v>20</v>
      </c>
      <c r="B9" s="17" t="s">
        <v>27</v>
      </c>
      <c r="C9" s="5" t="s">
        <v>18</v>
      </c>
      <c r="D9" s="45">
        <f>('январь (2)'!D14+'февраль (2)'!D14+'март (2)'!D14)/3</f>
        <v>0.5</v>
      </c>
      <c r="E9" s="45">
        <f>('январь (2)'!E14+'февраль (2)'!E14+'март (2)'!E14)/3</f>
        <v>0.439</v>
      </c>
      <c r="F9" s="36">
        <f>D9-E9</f>
        <v>0.061</v>
      </c>
      <c r="G9" s="42"/>
    </row>
    <row r="10" spans="1:7" ht="13.5" thickBot="1">
      <c r="A10" s="79" t="s">
        <v>12</v>
      </c>
      <c r="B10" s="80"/>
      <c r="C10" s="14" t="s">
        <v>11</v>
      </c>
      <c r="D10" s="46">
        <f>SUM(D5,D6:D8)</f>
        <v>27.985</v>
      </c>
      <c r="E10" s="45">
        <f>SUM(E5:E5,E6:E8)</f>
        <v>12.051</v>
      </c>
      <c r="F10" s="45">
        <f t="shared" si="0"/>
        <v>15.934</v>
      </c>
      <c r="G10" s="42"/>
    </row>
    <row r="11" spans="1:7" ht="13.5" thickBot="1">
      <c r="A11" s="79" t="s">
        <v>12</v>
      </c>
      <c r="B11" s="80"/>
      <c r="C11" s="20" t="s">
        <v>18</v>
      </c>
      <c r="D11" s="45">
        <f>SUM(D9:D9)</f>
        <v>0.5</v>
      </c>
      <c r="E11" s="45">
        <f>SUM(E9:E9)</f>
        <v>0.439</v>
      </c>
      <c r="F11" s="45">
        <f t="shared" si="0"/>
        <v>0.061</v>
      </c>
      <c r="G11" s="42"/>
    </row>
    <row r="12" spans="1:7" ht="13.5" thickBot="1">
      <c r="A12" s="79" t="s">
        <v>12</v>
      </c>
      <c r="B12" s="81"/>
      <c r="C12" s="14"/>
      <c r="D12" s="46">
        <f>D10+D11</f>
        <v>28.485</v>
      </c>
      <c r="E12" s="45">
        <f>E10+E11</f>
        <v>12.49</v>
      </c>
      <c r="F12" s="36">
        <f t="shared" si="0"/>
        <v>15.995</v>
      </c>
      <c r="G12" s="42"/>
    </row>
    <row r="13" ht="12.75">
      <c r="A13" s="44"/>
    </row>
    <row r="14" ht="12.75">
      <c r="A14" s="44"/>
    </row>
  </sheetData>
  <sheetProtection/>
  <mergeCells count="7">
    <mergeCell ref="A10:B10"/>
    <mergeCell ref="A11:B11"/>
    <mergeCell ref="A12:B12"/>
    <mergeCell ref="A1:F1"/>
    <mergeCell ref="A3:A4"/>
    <mergeCell ref="B3:B4"/>
    <mergeCell ref="C3:C4"/>
  </mergeCells>
  <conditionalFormatting sqref="F5:F9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H1" s="68" t="s">
        <v>48</v>
      </c>
      <c r="I1" s="68" t="s">
        <v>49</v>
      </c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 t="s">
        <v>11</v>
      </c>
      <c r="H2" s="69">
        <f>SUM(D10:D13)</f>
        <v>27.985</v>
      </c>
      <c r="I2" s="69">
        <f>SUM(E10:E13)</f>
        <v>10.58</v>
      </c>
      <c r="J2" s="11"/>
      <c r="K2" s="11"/>
      <c r="L2" s="11"/>
      <c r="M2" s="11"/>
      <c r="N2" s="11"/>
    </row>
    <row r="3" spans="1:14" ht="12.75">
      <c r="A3" s="83" t="s">
        <v>50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9.912</v>
      </c>
      <c r="F10" s="16">
        <f>D10-E10</f>
        <v>11.588</v>
      </c>
      <c r="G10" s="33">
        <f>E10-'[2]март'!E10</f>
        <v>-0.926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0.52</v>
      </c>
      <c r="F11" s="36">
        <f aca="true" t="shared" si="0" ref="F11:F17">D11-E11</f>
        <v>0.38</v>
      </c>
      <c r="G11" s="33">
        <f>E11-'[2]март'!E11</f>
        <v>-0.027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0.098</v>
      </c>
      <c r="F12" s="36">
        <f t="shared" si="0"/>
        <v>2.002</v>
      </c>
      <c r="G12" s="33">
        <f>E12-'[2]март'!E12</f>
        <v>-0.013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0.05</v>
      </c>
      <c r="F13" s="36">
        <f t="shared" si="0"/>
        <v>3.435</v>
      </c>
      <c r="G13" s="33">
        <f>E13-'[2]март'!E13</f>
        <v>-0.018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0.427</v>
      </c>
      <c r="F14" s="36">
        <f>D14-E14</f>
        <v>0.073</v>
      </c>
      <c r="G14" s="33">
        <f>E14-'[2]март'!E14</f>
        <v>-0.005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10.58</v>
      </c>
      <c r="F15" s="15">
        <f t="shared" si="0"/>
        <v>17.405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0.427</v>
      </c>
      <c r="F16" s="15">
        <f t="shared" si="0"/>
        <v>0.073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11.007</v>
      </c>
      <c r="F17" s="16">
        <f t="shared" si="0"/>
        <v>17.478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38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H1" s="68" t="s">
        <v>48</v>
      </c>
      <c r="I1" s="68" t="s">
        <v>49</v>
      </c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 t="s">
        <v>11</v>
      </c>
      <c r="H2" s="69">
        <f>SUM(D10:D13)</f>
        <v>27.985</v>
      </c>
      <c r="I2" s="69">
        <f>SUM(E10:E13)</f>
        <v>11.253</v>
      </c>
      <c r="J2" s="11"/>
      <c r="K2" s="11"/>
      <c r="L2" s="11"/>
      <c r="M2" s="11"/>
      <c r="N2" s="11"/>
    </row>
    <row r="3" spans="1:14" ht="12.75">
      <c r="A3" s="83" t="s">
        <v>51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10.557</v>
      </c>
      <c r="F10" s="16">
        <f>D10-E10</f>
        <v>10.943</v>
      </c>
      <c r="G10" s="33">
        <f>E10-'[2]апрель'!E10</f>
        <v>0.645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0.55</v>
      </c>
      <c r="F11" s="36">
        <f aca="true" t="shared" si="0" ref="F11:F17">D11-E11</f>
        <v>0.35</v>
      </c>
      <c r="G11" s="33">
        <f>E11-'[2]апрель'!E11</f>
        <v>0.03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0.101</v>
      </c>
      <c r="F12" s="36">
        <f t="shared" si="0"/>
        <v>1.999</v>
      </c>
      <c r="G12" s="33">
        <f>E12-'[2]апрель'!E12</f>
        <v>0.003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0.045</v>
      </c>
      <c r="F13" s="36">
        <f t="shared" si="0"/>
        <v>3.44</v>
      </c>
      <c r="G13" s="33">
        <f>E13-'[2]апрель'!E13</f>
        <v>-0.005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0.507</v>
      </c>
      <c r="F14" s="36">
        <f>D14-E14</f>
        <v>-0.007</v>
      </c>
      <c r="G14" s="33">
        <f>E14-'[2]апрель'!E14</f>
        <v>0.08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11.253</v>
      </c>
      <c r="F15" s="15">
        <f t="shared" si="0"/>
        <v>16.732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0.507</v>
      </c>
      <c r="F16" s="15">
        <f t="shared" si="0"/>
        <v>-0.007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11.76</v>
      </c>
      <c r="F17" s="16">
        <f t="shared" si="0"/>
        <v>16.725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38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H34" sqref="H34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H1" s="68" t="s">
        <v>48</v>
      </c>
      <c r="I1" s="68" t="s">
        <v>49</v>
      </c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 t="s">
        <v>11</v>
      </c>
      <c r="H2" s="69">
        <f>SUM(D10:D13)</f>
        <v>27.985</v>
      </c>
      <c r="I2" s="69">
        <f>SUM(E10:E13)</f>
        <v>12.537</v>
      </c>
      <c r="J2" s="11"/>
      <c r="K2" s="11"/>
      <c r="L2" s="11"/>
      <c r="M2" s="11"/>
      <c r="N2" s="11"/>
    </row>
    <row r="3" spans="1:14" ht="12.75">
      <c r="A3" s="83" t="s">
        <v>52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11.921</v>
      </c>
      <c r="F10" s="16">
        <f>D10-E10</f>
        <v>9.579</v>
      </c>
      <c r="G10" s="33">
        <f>E10-'[2]май'!E10</f>
        <v>1.364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0.469</v>
      </c>
      <c r="F11" s="36">
        <f aca="true" t="shared" si="0" ref="F11:F17">D11-E11</f>
        <v>0.431</v>
      </c>
      <c r="G11" s="33">
        <f>E11-'[2]май'!E11</f>
        <v>-0.081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0.097</v>
      </c>
      <c r="F12" s="36">
        <f t="shared" si="0"/>
        <v>2.003</v>
      </c>
      <c r="G12" s="33">
        <f>E12-'[2]май'!E12</f>
        <v>-0.004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0.05</v>
      </c>
      <c r="F13" s="36">
        <f t="shared" si="0"/>
        <v>3.435</v>
      </c>
      <c r="G13" s="33">
        <f>E13-'[2]май'!E13</f>
        <v>0.005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0.471</v>
      </c>
      <c r="F14" s="36">
        <f>D14-E14</f>
        <v>0.029</v>
      </c>
      <c r="G14" s="33">
        <f>E14-'[2]май'!E14</f>
        <v>-0.036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12.537</v>
      </c>
      <c r="F15" s="15">
        <f t="shared" si="0"/>
        <v>15.448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0.471</v>
      </c>
      <c r="F16" s="15">
        <f t="shared" si="0"/>
        <v>0.029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13.008</v>
      </c>
      <c r="F17" s="16">
        <f t="shared" si="0"/>
        <v>15.477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38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7.28125" style="26" customWidth="1"/>
    <col min="2" max="2" width="31.140625" style="26" customWidth="1"/>
    <col min="3" max="3" width="15.140625" style="26" customWidth="1"/>
    <col min="4" max="4" width="21.28125" style="26" customWidth="1"/>
    <col min="5" max="5" width="30.57421875" style="26" hidden="1" customWidth="1"/>
    <col min="6" max="6" width="18.28125" style="26" customWidth="1"/>
    <col min="7" max="13" width="9.140625" style="26" customWidth="1"/>
    <col min="14" max="16384" width="9.140625" style="25" customWidth="1"/>
  </cols>
  <sheetData>
    <row r="1" spans="1:14" ht="77.25" customHeight="1">
      <c r="A1" s="97" t="s">
        <v>53</v>
      </c>
      <c r="B1" s="97"/>
      <c r="C1" s="97"/>
      <c r="D1" s="97"/>
      <c r="E1" s="97"/>
      <c r="F1" s="97"/>
      <c r="G1" s="37"/>
      <c r="H1" s="37"/>
      <c r="I1" s="37"/>
      <c r="J1" s="37"/>
      <c r="K1" s="37"/>
      <c r="L1" s="37"/>
      <c r="M1" s="37"/>
      <c r="N1" s="37"/>
    </row>
    <row r="2" ht="13.5" thickBot="1"/>
    <row r="3" spans="1:13" s="40" customFormat="1" ht="65.25" customHeight="1" thickBot="1">
      <c r="A3" s="98" t="s">
        <v>3</v>
      </c>
      <c r="B3" s="100" t="s">
        <v>4</v>
      </c>
      <c r="C3" s="100" t="s">
        <v>5</v>
      </c>
      <c r="D3" s="38" t="s">
        <v>33</v>
      </c>
      <c r="E3" s="38" t="s">
        <v>7</v>
      </c>
      <c r="F3" s="38" t="s">
        <v>34</v>
      </c>
      <c r="G3" s="39"/>
      <c r="H3" s="39"/>
      <c r="I3" s="39"/>
      <c r="J3" s="39"/>
      <c r="K3" s="39"/>
      <c r="L3" s="39"/>
      <c r="M3" s="39"/>
    </row>
    <row r="4" spans="1:13" s="40" customFormat="1" ht="18" customHeight="1" thickBot="1">
      <c r="A4" s="99"/>
      <c r="B4" s="101"/>
      <c r="C4" s="101"/>
      <c r="D4" s="41" t="s">
        <v>9</v>
      </c>
      <c r="E4" s="41" t="s">
        <v>9</v>
      </c>
      <c r="F4" s="38" t="s">
        <v>9</v>
      </c>
      <c r="G4" s="39"/>
      <c r="H4" s="39"/>
      <c r="I4" s="39"/>
      <c r="J4" s="39"/>
      <c r="K4" s="39"/>
      <c r="L4" s="39"/>
      <c r="M4" s="39"/>
    </row>
    <row r="5" spans="1:7" ht="20.25" customHeight="1" thickBot="1">
      <c r="A5" s="34" t="s">
        <v>10</v>
      </c>
      <c r="B5" s="14" t="s">
        <v>26</v>
      </c>
      <c r="C5" s="14" t="s">
        <v>11</v>
      </c>
      <c r="D5" s="45">
        <f>('апрель 2023'!D10+'май 2023'!D10+'июнь 2023'!D10)/3</f>
        <v>21.5</v>
      </c>
      <c r="E5" s="45">
        <f>('апрель 2023'!E10+'май 2023'!E10+'июнь 2023'!E10)/3</f>
        <v>10.797</v>
      </c>
      <c r="F5" s="36">
        <f>D5-E5</f>
        <v>10.703</v>
      </c>
      <c r="G5" s="42"/>
    </row>
    <row r="6" spans="1:7" ht="47.25" customHeight="1" thickBot="1">
      <c r="A6" s="34" t="s">
        <v>16</v>
      </c>
      <c r="B6" s="4" t="s">
        <v>29</v>
      </c>
      <c r="C6" s="5" t="s">
        <v>11</v>
      </c>
      <c r="D6" s="45">
        <f>('апрель 2023'!D11+'май 2023'!D11+'июнь 2023'!D11)/3</f>
        <v>0.9</v>
      </c>
      <c r="E6" s="45">
        <f>('апрель 2023'!E11+'май 2023'!E11+'июнь 2023'!E11)/3</f>
        <v>0.513</v>
      </c>
      <c r="F6" s="36">
        <f aca="true" t="shared" si="0" ref="F6:F12">D6-E6</f>
        <v>0.387</v>
      </c>
      <c r="G6" s="42"/>
    </row>
    <row r="7" spans="1:13" s="43" customFormat="1" ht="50.25" customHeight="1" thickBot="1">
      <c r="A7" s="34" t="s">
        <v>17</v>
      </c>
      <c r="B7" s="4" t="s">
        <v>28</v>
      </c>
      <c r="C7" s="5" t="s">
        <v>11</v>
      </c>
      <c r="D7" s="45">
        <f>('апрель 2023'!D12+'май 2023'!D12+'июнь 2023'!D12)/3</f>
        <v>2.1</v>
      </c>
      <c r="E7" s="45">
        <f>('апрель 2023'!E12+'май 2023'!E12+'июнь 2023'!E12)/3</f>
        <v>0.099</v>
      </c>
      <c r="F7" s="36">
        <f t="shared" si="0"/>
        <v>2.001</v>
      </c>
      <c r="G7" s="42"/>
      <c r="H7" s="26"/>
      <c r="I7" s="26"/>
      <c r="J7" s="26"/>
      <c r="K7" s="26"/>
      <c r="L7" s="26"/>
      <c r="M7" s="26"/>
    </row>
    <row r="8" spans="1:13" s="43" customFormat="1" ht="49.5" customHeight="1" thickBot="1">
      <c r="A8" s="34" t="s">
        <v>19</v>
      </c>
      <c r="B8" s="27" t="s">
        <v>30</v>
      </c>
      <c r="C8" s="27" t="s">
        <v>11</v>
      </c>
      <c r="D8" s="45">
        <f>('апрель 2023'!D13+'май 2023'!D13+'июнь 2023'!D13)/3</f>
        <v>3.485</v>
      </c>
      <c r="E8" s="45">
        <f>('апрель 2023'!E13+'май 2023'!E13+'июнь 2023'!E13)/3</f>
        <v>0.048</v>
      </c>
      <c r="F8" s="36">
        <f t="shared" si="0"/>
        <v>3.437</v>
      </c>
      <c r="G8" s="42"/>
      <c r="H8" s="26"/>
      <c r="I8" s="26"/>
      <c r="J8" s="26"/>
      <c r="K8" s="26"/>
      <c r="L8" s="26"/>
      <c r="M8" s="26"/>
    </row>
    <row r="9" spans="1:7" ht="56.25" customHeight="1" thickBot="1">
      <c r="A9" s="34" t="s">
        <v>20</v>
      </c>
      <c r="B9" s="17" t="s">
        <v>27</v>
      </c>
      <c r="C9" s="5" t="s">
        <v>18</v>
      </c>
      <c r="D9" s="45">
        <f>('апрель 2023'!D14+'май 2023'!D14+'июнь 2023'!D14)/3</f>
        <v>0.5</v>
      </c>
      <c r="E9" s="45">
        <f>('апрель 2023'!E14+'май 2023'!E14+'июнь 2023'!E14)/3</f>
        <v>0.468</v>
      </c>
      <c r="F9" s="36">
        <f>D9-E9</f>
        <v>0.032</v>
      </c>
      <c r="G9" s="42"/>
    </row>
    <row r="10" spans="1:7" ht="13.5" thickBot="1">
      <c r="A10" s="79" t="s">
        <v>12</v>
      </c>
      <c r="B10" s="80"/>
      <c r="C10" s="14" t="s">
        <v>11</v>
      </c>
      <c r="D10" s="46">
        <f>SUM(D5,D6:D8)</f>
        <v>27.985</v>
      </c>
      <c r="E10" s="45">
        <f>SUM(E5:E5,E6:E8)</f>
        <v>11.457</v>
      </c>
      <c r="F10" s="45">
        <f t="shared" si="0"/>
        <v>16.528</v>
      </c>
      <c r="G10" s="42"/>
    </row>
    <row r="11" spans="1:7" ht="13.5" thickBot="1">
      <c r="A11" s="79" t="s">
        <v>12</v>
      </c>
      <c r="B11" s="80"/>
      <c r="C11" s="20" t="s">
        <v>18</v>
      </c>
      <c r="D11" s="45">
        <f>SUM(D9:D9)</f>
        <v>0.5</v>
      </c>
      <c r="E11" s="45">
        <f>SUM(E9:E9)</f>
        <v>0.468</v>
      </c>
      <c r="F11" s="45">
        <f t="shared" si="0"/>
        <v>0.032</v>
      </c>
      <c r="G11" s="42"/>
    </row>
    <row r="12" spans="1:7" ht="13.5" thickBot="1">
      <c r="A12" s="79" t="s">
        <v>12</v>
      </c>
      <c r="B12" s="81"/>
      <c r="C12" s="14"/>
      <c r="D12" s="46">
        <f>D10+D11</f>
        <v>28.485</v>
      </c>
      <c r="E12" s="45">
        <f>E10+E11</f>
        <v>11.925</v>
      </c>
      <c r="F12" s="36">
        <f t="shared" si="0"/>
        <v>16.56</v>
      </c>
      <c r="G12" s="42"/>
    </row>
    <row r="13" ht="12.75">
      <c r="A13" s="44"/>
    </row>
    <row r="14" ht="12.75">
      <c r="A14" s="44"/>
    </row>
  </sheetData>
  <sheetProtection/>
  <mergeCells count="7">
    <mergeCell ref="A12:B12"/>
    <mergeCell ref="A1:F1"/>
    <mergeCell ref="A3:A4"/>
    <mergeCell ref="B3:B4"/>
    <mergeCell ref="C3:C4"/>
    <mergeCell ref="A10:B10"/>
    <mergeCell ref="A11:B11"/>
  </mergeCells>
  <conditionalFormatting sqref="F5:F9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G1" s="11"/>
      <c r="H1" s="11"/>
      <c r="I1" s="11"/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/>
      <c r="H2" s="32"/>
      <c r="I2" s="11"/>
      <c r="J2" s="11"/>
      <c r="K2" s="11"/>
      <c r="L2" s="11"/>
      <c r="M2" s="11"/>
      <c r="N2" s="11"/>
    </row>
    <row r="3" spans="1:14" ht="12.75">
      <c r="A3" s="83" t="s">
        <v>31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12.622</v>
      </c>
      <c r="F10" s="16">
        <f>D10-E10</f>
        <v>8.878</v>
      </c>
      <c r="G10" s="33">
        <f>E10-январь!E10</f>
        <v>0.05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0.606</v>
      </c>
      <c r="F11" s="36">
        <f aca="true" t="shared" si="0" ref="F11:F17">D11-E11</f>
        <v>0.294</v>
      </c>
      <c r="G11" s="33">
        <f>E11-январь!E11</f>
        <v>-0.022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0.128</v>
      </c>
      <c r="F12" s="36">
        <f t="shared" si="0"/>
        <v>1.972</v>
      </c>
      <c r="G12" s="33">
        <f>E12-январь!E12</f>
        <v>0.007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0.06</v>
      </c>
      <c r="F13" s="36">
        <f t="shared" si="0"/>
        <v>3.425</v>
      </c>
      <c r="G13" s="33">
        <f>E13-январь!E13</f>
        <v>-0.008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0.353</v>
      </c>
      <c r="F14" s="36">
        <f>D14-E14</f>
        <v>0.147</v>
      </c>
      <c r="G14" s="33">
        <f>E14-январь!E14</f>
        <v>-0.044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13.416</v>
      </c>
      <c r="F15" s="15">
        <f t="shared" si="0"/>
        <v>14.569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0.353</v>
      </c>
      <c r="F16" s="15">
        <f t="shared" si="0"/>
        <v>0.147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13.769</v>
      </c>
      <c r="F17" s="16">
        <f t="shared" si="0"/>
        <v>14.716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24</v>
      </c>
      <c r="D26" s="21"/>
      <c r="E26" s="24"/>
      <c r="F26" s="21" t="s">
        <v>23</v>
      </c>
      <c r="N26" s="3"/>
    </row>
    <row r="27" ht="12.75"/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H1" s="68" t="s">
        <v>48</v>
      </c>
      <c r="I1" s="68" t="s">
        <v>49</v>
      </c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 t="s">
        <v>11</v>
      </c>
      <c r="H2" s="69">
        <f>SUM(D10:D13)</f>
        <v>27.985</v>
      </c>
      <c r="I2" s="69">
        <f>SUM(E10:E13)</f>
        <v>12.583</v>
      </c>
      <c r="J2" s="11"/>
      <c r="K2" s="11"/>
      <c r="L2" s="11"/>
      <c r="M2" s="11"/>
      <c r="N2" s="11"/>
    </row>
    <row r="3" spans="1:14" ht="12.75">
      <c r="A3" s="83" t="s">
        <v>54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11.911</v>
      </c>
      <c r="F10" s="16">
        <f>D10-E10</f>
        <v>9.589</v>
      </c>
      <c r="G10" s="33">
        <f>E10-'[2]июнь'!E10</f>
        <v>-0.01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0.51</v>
      </c>
      <c r="F11" s="36">
        <f aca="true" t="shared" si="0" ref="F11:F17">D11-E11</f>
        <v>0.39</v>
      </c>
      <c r="G11" s="33">
        <f>E11-'[2]июнь'!E11</f>
        <v>0.041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0.109</v>
      </c>
      <c r="F12" s="36">
        <f t="shared" si="0"/>
        <v>1.991</v>
      </c>
      <c r="G12" s="33">
        <f>E12-'[2]июнь'!E12</f>
        <v>0.012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0.053</v>
      </c>
      <c r="F13" s="36">
        <f t="shared" si="0"/>
        <v>3.432</v>
      </c>
      <c r="G13" s="33">
        <f>E13-'[2]июнь'!E13</f>
        <v>0.003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0.605</v>
      </c>
      <c r="F14" s="36">
        <f>D14-E14</f>
        <v>-0.105</v>
      </c>
      <c r="G14" s="33">
        <f>E14-'[2]июнь'!E14</f>
        <v>0.134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70">
        <f>SUM(E10:E10,E11:E13)</f>
        <v>12.583</v>
      </c>
      <c r="F15" s="15">
        <f t="shared" si="0"/>
        <v>15.402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0.605</v>
      </c>
      <c r="F16" s="15">
        <f t="shared" si="0"/>
        <v>-0.105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13.188</v>
      </c>
      <c r="F17" s="16">
        <f t="shared" si="0"/>
        <v>15.297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38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H1" s="68" t="s">
        <v>48</v>
      </c>
      <c r="I1" s="68" t="s">
        <v>49</v>
      </c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 t="s">
        <v>11</v>
      </c>
      <c r="H2" s="69">
        <f>SUM(D10:D13)</f>
        <v>27.985</v>
      </c>
      <c r="I2" s="69">
        <f>SUM(E10:E13)</f>
        <v>11.301</v>
      </c>
      <c r="J2" s="11"/>
      <c r="K2" s="11"/>
      <c r="L2" s="11"/>
      <c r="M2" s="11"/>
      <c r="N2" s="11"/>
    </row>
    <row r="3" spans="1:14" ht="12.75">
      <c r="A3" s="83" t="s">
        <v>55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10.621</v>
      </c>
      <c r="F10" s="16">
        <f>D10-E10</f>
        <v>10.879</v>
      </c>
      <c r="G10" s="33">
        <f>E10-'[2]июль'!E10</f>
        <v>-1.29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0.522</v>
      </c>
      <c r="F11" s="36">
        <f aca="true" t="shared" si="0" ref="F11:F17">D11-E11</f>
        <v>0.378</v>
      </c>
      <c r="G11" s="33">
        <f>E11-'[2]июль'!E11</f>
        <v>0.012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0.107</v>
      </c>
      <c r="F12" s="36">
        <f t="shared" si="0"/>
        <v>1.993</v>
      </c>
      <c r="G12" s="33">
        <f>E12-'[2]июль'!E12</f>
        <v>-0.002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0.051</v>
      </c>
      <c r="F13" s="36">
        <f t="shared" si="0"/>
        <v>3.434</v>
      </c>
      <c r="G13" s="33">
        <f>E13-'[2]июль'!E13</f>
        <v>-0.002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0.488</v>
      </c>
      <c r="F14" s="36">
        <f>D14-E14</f>
        <v>0.012</v>
      </c>
      <c r="G14" s="33">
        <f>E14-'[2]июль'!E14</f>
        <v>-0.117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11.301</v>
      </c>
      <c r="F15" s="15">
        <f t="shared" si="0"/>
        <v>16.684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0.488</v>
      </c>
      <c r="F16" s="15">
        <f t="shared" si="0"/>
        <v>0.012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11.789</v>
      </c>
      <c r="F17" s="16">
        <f t="shared" si="0"/>
        <v>16.696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38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H1" s="68" t="s">
        <v>48</v>
      </c>
      <c r="I1" s="68" t="s">
        <v>49</v>
      </c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 t="s">
        <v>11</v>
      </c>
      <c r="H2" s="69">
        <f>SUM(D10:D13)</f>
        <v>27.985</v>
      </c>
      <c r="I2" s="69">
        <f>SUM(E10:E13)</f>
        <v>11.219</v>
      </c>
      <c r="J2" s="11"/>
      <c r="K2" s="11"/>
      <c r="L2" s="11"/>
      <c r="M2" s="11"/>
      <c r="N2" s="11"/>
    </row>
    <row r="3" spans="1:14" ht="12.75">
      <c r="A3" s="83" t="s">
        <v>56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13" s="74" customFormat="1" ht="31.5" customHeight="1" thickBot="1">
      <c r="A10" s="34" t="s">
        <v>10</v>
      </c>
      <c r="B10" s="71" t="s">
        <v>26</v>
      </c>
      <c r="C10" s="71" t="s">
        <v>11</v>
      </c>
      <c r="D10" s="45">
        <v>21.5</v>
      </c>
      <c r="E10" s="35">
        <v>10.528</v>
      </c>
      <c r="F10" s="36">
        <f>D10-E10</f>
        <v>10.972</v>
      </c>
      <c r="G10" s="72">
        <f>E10-'[2]июль'!E10</f>
        <v>-1.383</v>
      </c>
      <c r="H10" s="73"/>
      <c r="I10" s="73"/>
      <c r="J10" s="73"/>
      <c r="K10" s="73"/>
      <c r="L10" s="73"/>
      <c r="M10" s="73"/>
    </row>
    <row r="11" spans="1:13" s="74" customFormat="1" ht="31.5" customHeight="1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0.539</v>
      </c>
      <c r="F11" s="36">
        <f aca="true" t="shared" si="0" ref="F11:F17">D11-E11</f>
        <v>0.361</v>
      </c>
      <c r="G11" s="72">
        <f>E11-'[2]июль'!E11</f>
        <v>0.029</v>
      </c>
      <c r="H11" s="73"/>
      <c r="I11" s="73"/>
      <c r="J11" s="73"/>
      <c r="K11" s="73"/>
      <c r="L11" s="73"/>
      <c r="M11" s="73"/>
    </row>
    <row r="12" spans="1:13" s="74" customFormat="1" ht="31.5" customHeight="1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0.094</v>
      </c>
      <c r="F12" s="36">
        <f t="shared" si="0"/>
        <v>2.006</v>
      </c>
      <c r="G12" s="72">
        <f>E12-'[2]июль'!E12</f>
        <v>-0.015</v>
      </c>
      <c r="H12" s="73"/>
      <c r="I12" s="73"/>
      <c r="J12" s="73"/>
      <c r="K12" s="73"/>
      <c r="L12" s="73"/>
      <c r="M12" s="73"/>
    </row>
    <row r="13" spans="1:13" s="76" customFormat="1" ht="31.5" customHeight="1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0.058</v>
      </c>
      <c r="F13" s="36">
        <f t="shared" si="0"/>
        <v>3.427</v>
      </c>
      <c r="G13" s="72">
        <f>E13-'[2]июль'!E13</f>
        <v>0.005</v>
      </c>
      <c r="H13" s="73"/>
      <c r="I13" s="75"/>
      <c r="J13" s="75"/>
      <c r="K13" s="75"/>
      <c r="L13" s="75"/>
      <c r="M13" s="75"/>
    </row>
    <row r="14" spans="1:13" s="77" customFormat="1" ht="31.5" customHeight="1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0.388</v>
      </c>
      <c r="F14" s="36">
        <f>D14-E14</f>
        <v>0.112</v>
      </c>
      <c r="G14" s="72">
        <f>E14-'[2]июль'!E14</f>
        <v>-0.217</v>
      </c>
      <c r="H14" s="73"/>
      <c r="I14" s="73"/>
      <c r="J14" s="73"/>
      <c r="K14" s="73"/>
      <c r="L14" s="73"/>
      <c r="M14" s="73"/>
    </row>
    <row r="15" spans="1:13" s="74" customFormat="1" ht="21" customHeight="1" thickBot="1">
      <c r="A15" s="102" t="s">
        <v>12</v>
      </c>
      <c r="B15" s="103"/>
      <c r="C15" s="71" t="s">
        <v>11</v>
      </c>
      <c r="D15" s="46">
        <f>SUM(D10,D11:D13)</f>
        <v>27.985</v>
      </c>
      <c r="E15" s="45">
        <f>SUM(E10:E10,E11:E13)</f>
        <v>11.219</v>
      </c>
      <c r="F15" s="45">
        <f t="shared" si="0"/>
        <v>16.766</v>
      </c>
      <c r="G15" s="72"/>
      <c r="H15" s="73"/>
      <c r="I15" s="73"/>
      <c r="J15" s="73"/>
      <c r="K15" s="73"/>
      <c r="L15" s="73"/>
      <c r="M15" s="73"/>
    </row>
    <row r="16" spans="1:13" s="74" customFormat="1" ht="21" customHeight="1" thickBot="1">
      <c r="A16" s="102" t="s">
        <v>12</v>
      </c>
      <c r="B16" s="103"/>
      <c r="C16" s="78" t="s">
        <v>18</v>
      </c>
      <c r="D16" s="45">
        <f>SUM(D14:D14)</f>
        <v>0.5</v>
      </c>
      <c r="E16" s="45">
        <f>SUM(E14:E14)</f>
        <v>0.388</v>
      </c>
      <c r="F16" s="45">
        <f t="shared" si="0"/>
        <v>0.112</v>
      </c>
      <c r="G16" s="72"/>
      <c r="H16" s="73"/>
      <c r="I16" s="73"/>
      <c r="J16" s="73"/>
      <c r="K16" s="73"/>
      <c r="L16" s="73"/>
      <c r="M16" s="73"/>
    </row>
    <row r="17" spans="1:14" s="73" customFormat="1" ht="21" customHeight="1" thickBot="1">
      <c r="A17" s="102" t="s">
        <v>12</v>
      </c>
      <c r="B17" s="104"/>
      <c r="C17" s="71"/>
      <c r="D17" s="46">
        <f>D15+D16</f>
        <v>28.485</v>
      </c>
      <c r="E17" s="45">
        <f>E15+E16</f>
        <v>11.607</v>
      </c>
      <c r="F17" s="36">
        <f t="shared" si="0"/>
        <v>16.878</v>
      </c>
      <c r="G17" s="72"/>
      <c r="N17" s="74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38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7.28125" style="26" customWidth="1"/>
    <col min="2" max="2" width="31.140625" style="26" customWidth="1"/>
    <col min="3" max="3" width="15.140625" style="26" customWidth="1"/>
    <col min="4" max="4" width="21.28125" style="26" customWidth="1"/>
    <col min="5" max="5" width="30.57421875" style="26" hidden="1" customWidth="1"/>
    <col min="6" max="6" width="18.28125" style="26" customWidth="1"/>
    <col min="7" max="13" width="9.140625" style="26" customWidth="1"/>
    <col min="14" max="16384" width="9.140625" style="25" customWidth="1"/>
  </cols>
  <sheetData>
    <row r="1" spans="1:14" ht="77.25" customHeight="1">
      <c r="A1" s="97" t="s">
        <v>57</v>
      </c>
      <c r="B1" s="97"/>
      <c r="C1" s="97"/>
      <c r="D1" s="97"/>
      <c r="E1" s="97"/>
      <c r="F1" s="97"/>
      <c r="G1" s="37"/>
      <c r="H1" s="37"/>
      <c r="I1" s="37"/>
      <c r="J1" s="37"/>
      <c r="K1" s="37"/>
      <c r="L1" s="37"/>
      <c r="M1" s="37"/>
      <c r="N1" s="37"/>
    </row>
    <row r="2" ht="13.5" thickBot="1"/>
    <row r="3" spans="1:13" s="40" customFormat="1" ht="65.25" customHeight="1" thickBot="1">
      <c r="A3" s="98" t="s">
        <v>3</v>
      </c>
      <c r="B3" s="100" t="s">
        <v>4</v>
      </c>
      <c r="C3" s="100" t="s">
        <v>5</v>
      </c>
      <c r="D3" s="38" t="s">
        <v>33</v>
      </c>
      <c r="E3" s="38" t="s">
        <v>7</v>
      </c>
      <c r="F3" s="38" t="s">
        <v>34</v>
      </c>
      <c r="G3" s="39"/>
      <c r="H3" s="39"/>
      <c r="I3" s="39"/>
      <c r="J3" s="39"/>
      <c r="K3" s="39"/>
      <c r="L3" s="39"/>
      <c r="M3" s="39"/>
    </row>
    <row r="4" spans="1:13" s="40" customFormat="1" ht="18" customHeight="1" thickBot="1">
      <c r="A4" s="99"/>
      <c r="B4" s="101"/>
      <c r="C4" s="101"/>
      <c r="D4" s="41" t="s">
        <v>9</v>
      </c>
      <c r="E4" s="41" t="s">
        <v>9</v>
      </c>
      <c r="F4" s="38" t="s">
        <v>9</v>
      </c>
      <c r="G4" s="39"/>
      <c r="H4" s="39"/>
      <c r="I4" s="39"/>
      <c r="J4" s="39"/>
      <c r="K4" s="39"/>
      <c r="L4" s="39"/>
      <c r="M4" s="39"/>
    </row>
    <row r="5" spans="1:7" ht="20.25" customHeight="1" thickBot="1">
      <c r="A5" s="34" t="s">
        <v>10</v>
      </c>
      <c r="B5" s="14" t="s">
        <v>26</v>
      </c>
      <c r="C5" s="14" t="s">
        <v>11</v>
      </c>
      <c r="D5" s="45">
        <f>('июль (2)'!D10+август!D10+'сентябрь (2)'!D10)/3</f>
        <v>21.5</v>
      </c>
      <c r="E5" s="45">
        <f>('июль (2)'!E10+август!E10+'сентябрь (2)'!E10)/3</f>
        <v>11.02</v>
      </c>
      <c r="F5" s="45">
        <f aca="true" t="shared" si="0" ref="F5:F12">D5-E5</f>
        <v>10.48</v>
      </c>
      <c r="G5" s="42"/>
    </row>
    <row r="6" spans="1:7" ht="47.25" customHeight="1" thickBot="1">
      <c r="A6" s="34" t="s">
        <v>16</v>
      </c>
      <c r="B6" s="4" t="s">
        <v>29</v>
      </c>
      <c r="C6" s="5" t="s">
        <v>11</v>
      </c>
      <c r="D6" s="45">
        <f>('июль (2)'!D11+август!D11+'сентябрь (2)'!D11)/3</f>
        <v>0.9</v>
      </c>
      <c r="E6" s="45">
        <f>('июль (2)'!E11+август!E11+'сентябрь (2)'!E11)/3</f>
        <v>0.524</v>
      </c>
      <c r="F6" s="45">
        <f t="shared" si="0"/>
        <v>0.376</v>
      </c>
      <c r="G6" s="42"/>
    </row>
    <row r="7" spans="1:13" s="43" customFormat="1" ht="50.25" customHeight="1" thickBot="1">
      <c r="A7" s="34" t="s">
        <v>17</v>
      </c>
      <c r="B7" s="4" t="s">
        <v>28</v>
      </c>
      <c r="C7" s="5" t="s">
        <v>11</v>
      </c>
      <c r="D7" s="45">
        <f>('июль (2)'!D12+август!D12+'сентябрь (2)'!D12)/3</f>
        <v>2.1</v>
      </c>
      <c r="E7" s="45">
        <f>('июль (2)'!E12+август!E12+'сентябрь (2)'!E12)/3</f>
        <v>0.103</v>
      </c>
      <c r="F7" s="45">
        <f t="shared" si="0"/>
        <v>1.997</v>
      </c>
      <c r="G7" s="42"/>
      <c r="H7" s="26"/>
      <c r="I7" s="26"/>
      <c r="J7" s="26"/>
      <c r="K7" s="26"/>
      <c r="L7" s="26"/>
      <c r="M7" s="26"/>
    </row>
    <row r="8" spans="1:13" s="43" customFormat="1" ht="49.5" customHeight="1" thickBot="1">
      <c r="A8" s="34" t="s">
        <v>19</v>
      </c>
      <c r="B8" s="27" t="s">
        <v>30</v>
      </c>
      <c r="C8" s="27" t="s">
        <v>11</v>
      </c>
      <c r="D8" s="45">
        <f>('июль (2)'!D13+август!D13+'сентябрь (2)'!D13)/3</f>
        <v>3.485</v>
      </c>
      <c r="E8" s="45">
        <f>('июль (2)'!E13+август!E13+'сентябрь (2)'!E13)/3</f>
        <v>0.054</v>
      </c>
      <c r="F8" s="45">
        <f t="shared" si="0"/>
        <v>3.431</v>
      </c>
      <c r="G8" s="42"/>
      <c r="H8" s="26"/>
      <c r="I8" s="26"/>
      <c r="J8" s="26"/>
      <c r="K8" s="26"/>
      <c r="L8" s="26"/>
      <c r="M8" s="26"/>
    </row>
    <row r="9" spans="1:7" ht="56.25" customHeight="1" thickBot="1">
      <c r="A9" s="34" t="s">
        <v>20</v>
      </c>
      <c r="B9" s="17" t="s">
        <v>27</v>
      </c>
      <c r="C9" s="5" t="s">
        <v>18</v>
      </c>
      <c r="D9" s="45">
        <f>('июль (2)'!D14+август!D14+'сентябрь (2)'!D14)/3</f>
        <v>0.5</v>
      </c>
      <c r="E9" s="45">
        <f>('июль (2)'!E14+август!E14+'сентябрь (2)'!E14)/3</f>
        <v>0.494</v>
      </c>
      <c r="F9" s="45">
        <f t="shared" si="0"/>
        <v>0.006</v>
      </c>
      <c r="G9" s="42"/>
    </row>
    <row r="10" spans="1:7" ht="13.5" thickBot="1">
      <c r="A10" s="79" t="s">
        <v>12</v>
      </c>
      <c r="B10" s="80"/>
      <c r="C10" s="14" t="s">
        <v>11</v>
      </c>
      <c r="D10" s="46">
        <f>SUM(D5,D6:D8)</f>
        <v>27.985</v>
      </c>
      <c r="E10" s="45">
        <f>SUM(E5:E5,E6:E8)</f>
        <v>11.701</v>
      </c>
      <c r="F10" s="45">
        <f t="shared" si="0"/>
        <v>16.284</v>
      </c>
      <c r="G10" s="42"/>
    </row>
    <row r="11" spans="1:7" ht="13.5" thickBot="1">
      <c r="A11" s="79" t="s">
        <v>12</v>
      </c>
      <c r="B11" s="80"/>
      <c r="C11" s="20" t="s">
        <v>18</v>
      </c>
      <c r="D11" s="45">
        <f>SUM(D9:D9)</f>
        <v>0.5</v>
      </c>
      <c r="E11" s="45">
        <f>SUM(E9:E9)</f>
        <v>0.494</v>
      </c>
      <c r="F11" s="45">
        <f t="shared" si="0"/>
        <v>0.006</v>
      </c>
      <c r="G11" s="42"/>
    </row>
    <row r="12" spans="1:7" ht="13.5" thickBot="1">
      <c r="A12" s="79" t="s">
        <v>12</v>
      </c>
      <c r="B12" s="81"/>
      <c r="C12" s="14"/>
      <c r="D12" s="46">
        <f>D10+D11</f>
        <v>28.485</v>
      </c>
      <c r="E12" s="45">
        <f>E10+E11</f>
        <v>12.195</v>
      </c>
      <c r="F12" s="36">
        <f t="shared" si="0"/>
        <v>16.29</v>
      </c>
      <c r="G12" s="42"/>
    </row>
    <row r="13" ht="12.75">
      <c r="A13" s="44"/>
    </row>
    <row r="14" ht="12.75">
      <c r="A14" s="44"/>
    </row>
  </sheetData>
  <sheetProtection/>
  <mergeCells count="7">
    <mergeCell ref="A12:B12"/>
    <mergeCell ref="A1:F1"/>
    <mergeCell ref="A3:A4"/>
    <mergeCell ref="B3:B4"/>
    <mergeCell ref="C3:C4"/>
    <mergeCell ref="A10:B10"/>
    <mergeCell ref="A11:B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H1" s="68" t="s">
        <v>48</v>
      </c>
      <c r="I1" s="68" t="s">
        <v>49</v>
      </c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 t="s">
        <v>11</v>
      </c>
      <c r="H2" s="69">
        <f>SUM(D10:D13)</f>
        <v>27.985</v>
      </c>
      <c r="I2" s="69">
        <f>SUM(E10:E13)</f>
        <v>11.709</v>
      </c>
      <c r="J2" s="11"/>
      <c r="K2" s="11"/>
      <c r="L2" s="11"/>
      <c r="M2" s="11"/>
      <c r="N2" s="11"/>
    </row>
    <row r="3" spans="1:14" ht="12.75">
      <c r="A3" s="83" t="s">
        <v>58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10.901</v>
      </c>
      <c r="F10" s="16">
        <f>D10-E10</f>
        <v>10.599</v>
      </c>
      <c r="G10" s="33">
        <f>E10-'[2]сентябрь'!E10</f>
        <v>0.373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0.612</v>
      </c>
      <c r="F11" s="36">
        <f aca="true" t="shared" si="0" ref="F11:F17">D11-E11</f>
        <v>0.288</v>
      </c>
      <c r="G11" s="33">
        <f>E11-'[2]сентябрь'!E11</f>
        <v>0.073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0.092</v>
      </c>
      <c r="F12" s="36">
        <f t="shared" si="0"/>
        <v>2.008</v>
      </c>
      <c r="G12" s="33">
        <f>E12-'[2]сентябрь'!E12</f>
        <v>-0.002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8">
        <v>0.104</v>
      </c>
      <c r="F13" s="36">
        <f t="shared" si="0"/>
        <v>3.381</v>
      </c>
      <c r="G13" s="33">
        <f>E13-'[2]сентябрь'!E13</f>
        <v>0.046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0.37</v>
      </c>
      <c r="F14" s="36">
        <f>D14-E14</f>
        <v>0.13</v>
      </c>
      <c r="G14" s="33">
        <f>E14-'[2]сентябрь'!E14</f>
        <v>-0.018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11.709</v>
      </c>
      <c r="F15" s="15">
        <f t="shared" si="0"/>
        <v>16.276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0.37</v>
      </c>
      <c r="F16" s="15">
        <f t="shared" si="0"/>
        <v>0.13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12.079</v>
      </c>
      <c r="F17" s="16">
        <f t="shared" si="0"/>
        <v>16.406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38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H1" s="68" t="s">
        <v>48</v>
      </c>
      <c r="I1" s="68" t="s">
        <v>49</v>
      </c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 t="s">
        <v>11</v>
      </c>
      <c r="H2" s="69">
        <f>SUM(D10:D13)</f>
        <v>27.985</v>
      </c>
      <c r="I2" s="69">
        <f>SUM(E10:E13)</f>
        <v>12.149</v>
      </c>
      <c r="J2" s="11"/>
      <c r="K2" s="11"/>
      <c r="L2" s="11"/>
      <c r="M2" s="11"/>
      <c r="N2" s="11"/>
    </row>
    <row r="3" spans="1:14" ht="12.75">
      <c r="A3" s="83" t="s">
        <v>59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11.259</v>
      </c>
      <c r="F10" s="16">
        <f>D10-E10</f>
        <v>10.241</v>
      </c>
      <c r="G10" s="33">
        <f>E10-'[2]октябрь'!E10</f>
        <v>0.358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0.567</v>
      </c>
      <c r="F11" s="36">
        <f aca="true" t="shared" si="0" ref="F11:F17">D11-E11</f>
        <v>0.333</v>
      </c>
      <c r="G11" s="33">
        <f>E11-'[2]октябрь'!E11</f>
        <v>-0.045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0.094</v>
      </c>
      <c r="F12" s="36">
        <f t="shared" si="0"/>
        <v>2.006</v>
      </c>
      <c r="G12" s="33">
        <f>E12-'[2]октябрь'!E12</f>
        <v>0.002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8">
        <v>0.229</v>
      </c>
      <c r="F13" s="36">
        <f t="shared" si="0"/>
        <v>3.256</v>
      </c>
      <c r="G13" s="33">
        <f>E13-'[2]октябрь'!E13</f>
        <v>0.125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0.443</v>
      </c>
      <c r="F14" s="36">
        <f>D14-E14</f>
        <v>0.057</v>
      </c>
      <c r="G14" s="33">
        <f>E14-'[2]октябрь'!E14</f>
        <v>0.073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12.149</v>
      </c>
      <c r="F15" s="15">
        <f t="shared" si="0"/>
        <v>15.836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0.443</v>
      </c>
      <c r="F16" s="15">
        <f t="shared" si="0"/>
        <v>0.057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12.592</v>
      </c>
      <c r="F17" s="16">
        <f t="shared" si="0"/>
        <v>15.893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38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H1" s="68" t="s">
        <v>48</v>
      </c>
      <c r="I1" s="68" t="s">
        <v>49</v>
      </c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 t="s">
        <v>11</v>
      </c>
      <c r="H2" s="69">
        <f>SUM(D10:D13)</f>
        <v>27.985</v>
      </c>
      <c r="I2" s="69">
        <f>SUM(E10:E13)</f>
        <v>13.459</v>
      </c>
      <c r="J2" s="11"/>
      <c r="K2" s="11"/>
      <c r="L2" s="11"/>
      <c r="M2" s="11"/>
      <c r="N2" s="11"/>
    </row>
    <row r="3" spans="1:14" ht="12.75">
      <c r="A3" s="83" t="s">
        <v>60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12.482</v>
      </c>
      <c r="F10" s="16">
        <f>D10-E10</f>
        <v>9.018</v>
      </c>
      <c r="G10" s="33">
        <f>E10-'[2]ноябрь'!E10</f>
        <v>1.223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0.651</v>
      </c>
      <c r="F11" s="36">
        <f aca="true" t="shared" si="0" ref="F11:F17">D11-E11</f>
        <v>0.249</v>
      </c>
      <c r="G11" s="33">
        <f>E11-'[2]ноябрь'!E11</f>
        <v>0.084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0.118</v>
      </c>
      <c r="F12" s="36">
        <f t="shared" si="0"/>
        <v>1.982</v>
      </c>
      <c r="G12" s="33">
        <f>E12-'[2]ноябрь'!E12</f>
        <v>0.024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8">
        <v>0.208</v>
      </c>
      <c r="F13" s="36">
        <f t="shared" si="0"/>
        <v>3.277</v>
      </c>
      <c r="G13" s="33">
        <f>E13-'[2]ноябрь'!E13</f>
        <v>-0.021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0.478</v>
      </c>
      <c r="F14" s="36">
        <f>D14-E14</f>
        <v>0.022</v>
      </c>
      <c r="G14" s="33">
        <f>E14-'[2]ноябрь'!E14</f>
        <v>0.035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13.459</v>
      </c>
      <c r="F15" s="15">
        <f t="shared" si="0"/>
        <v>14.526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0.478</v>
      </c>
      <c r="F16" s="15">
        <f t="shared" si="0"/>
        <v>0.022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13.937</v>
      </c>
      <c r="F17" s="16">
        <f t="shared" si="0"/>
        <v>14.548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38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9.140625" defaultRowHeight="12.75"/>
  <cols>
    <col min="1" max="1" width="7.28125" style="26" customWidth="1"/>
    <col min="2" max="2" width="31.140625" style="26" customWidth="1"/>
    <col min="3" max="3" width="15.140625" style="26" customWidth="1"/>
    <col min="4" max="4" width="21.28125" style="26" customWidth="1"/>
    <col min="5" max="5" width="30.57421875" style="26" hidden="1" customWidth="1"/>
    <col min="6" max="6" width="18.28125" style="26" customWidth="1"/>
    <col min="7" max="13" width="9.140625" style="26" customWidth="1"/>
    <col min="14" max="16384" width="9.140625" style="25" customWidth="1"/>
  </cols>
  <sheetData>
    <row r="1" spans="1:14" ht="77.25" customHeight="1">
      <c r="A1" s="97" t="s">
        <v>61</v>
      </c>
      <c r="B1" s="97"/>
      <c r="C1" s="97"/>
      <c r="D1" s="97"/>
      <c r="E1" s="97"/>
      <c r="F1" s="97"/>
      <c r="G1" s="37"/>
      <c r="H1" s="37"/>
      <c r="I1" s="37"/>
      <c r="J1" s="37"/>
      <c r="K1" s="37"/>
      <c r="L1" s="37"/>
      <c r="M1" s="37"/>
      <c r="N1" s="37"/>
    </row>
    <row r="2" ht="13.5" thickBot="1"/>
    <row r="3" spans="1:13" s="40" customFormat="1" ht="65.25" customHeight="1" thickBot="1">
      <c r="A3" s="98" t="s">
        <v>3</v>
      </c>
      <c r="B3" s="100" t="s">
        <v>4</v>
      </c>
      <c r="C3" s="100" t="s">
        <v>5</v>
      </c>
      <c r="D3" s="38" t="s">
        <v>33</v>
      </c>
      <c r="E3" s="38" t="s">
        <v>7</v>
      </c>
      <c r="F3" s="38" t="s">
        <v>34</v>
      </c>
      <c r="G3" s="39"/>
      <c r="H3" s="39"/>
      <c r="I3" s="39"/>
      <c r="J3" s="39"/>
      <c r="K3" s="39"/>
      <c r="L3" s="39"/>
      <c r="M3" s="39"/>
    </row>
    <row r="4" spans="1:13" s="40" customFormat="1" ht="18" customHeight="1" thickBot="1">
      <c r="A4" s="99"/>
      <c r="B4" s="101"/>
      <c r="C4" s="101"/>
      <c r="D4" s="41" t="s">
        <v>9</v>
      </c>
      <c r="E4" s="41" t="s">
        <v>9</v>
      </c>
      <c r="F4" s="38" t="s">
        <v>9</v>
      </c>
      <c r="G4" s="39"/>
      <c r="H4" s="39"/>
      <c r="I4" s="39"/>
      <c r="J4" s="39"/>
      <c r="K4" s="39"/>
      <c r="L4" s="39"/>
      <c r="M4" s="39"/>
    </row>
    <row r="5" spans="1:7" ht="20.25" customHeight="1" thickBot="1">
      <c r="A5" s="34" t="s">
        <v>10</v>
      </c>
      <c r="B5" s="14" t="s">
        <v>26</v>
      </c>
      <c r="C5" s="14" t="s">
        <v>11</v>
      </c>
      <c r="D5" s="45">
        <f>('октябрь (2)'!D10+'ноябрь (2)'!D10+'декабрь (2)'!D10)/3</f>
        <v>21.5</v>
      </c>
      <c r="E5" s="45">
        <f>('октябрь (2)'!E10+'ноябрь (2)'!E10+'декабрь (2)'!E10)/3</f>
        <v>11.547</v>
      </c>
      <c r="F5" s="45">
        <f aca="true" t="shared" si="0" ref="F5:F12">D5-E5</f>
        <v>9.953</v>
      </c>
      <c r="G5" s="42"/>
    </row>
    <row r="6" spans="1:7" ht="47.25" customHeight="1" thickBot="1">
      <c r="A6" s="34" t="s">
        <v>16</v>
      </c>
      <c r="B6" s="4" t="s">
        <v>29</v>
      </c>
      <c r="C6" s="5" t="s">
        <v>11</v>
      </c>
      <c r="D6" s="45">
        <f>('октябрь (2)'!D11+'ноябрь (2)'!D11+'декабрь (2)'!D11)/3</f>
        <v>0.9</v>
      </c>
      <c r="E6" s="45">
        <f>('октябрь (2)'!E11+'ноябрь (2)'!E11+'декабрь (2)'!E11)/3</f>
        <v>0.61</v>
      </c>
      <c r="F6" s="45">
        <f t="shared" si="0"/>
        <v>0.29</v>
      </c>
      <c r="G6" s="42"/>
    </row>
    <row r="7" spans="1:13" s="43" customFormat="1" ht="50.25" customHeight="1" thickBot="1">
      <c r="A7" s="34" t="s">
        <v>17</v>
      </c>
      <c r="B7" s="4" t="s">
        <v>28</v>
      </c>
      <c r="C7" s="5" t="s">
        <v>11</v>
      </c>
      <c r="D7" s="45">
        <f>('октябрь (2)'!D12+'ноябрь (2)'!D12+'декабрь (2)'!D12)/3</f>
        <v>2.1</v>
      </c>
      <c r="E7" s="45">
        <f>('октябрь (2)'!E12+'ноябрь (2)'!E12+'декабрь (2)'!E12)/3</f>
        <v>0.101</v>
      </c>
      <c r="F7" s="45">
        <f t="shared" si="0"/>
        <v>1.999</v>
      </c>
      <c r="G7" s="42"/>
      <c r="H7" s="26"/>
      <c r="I7" s="26"/>
      <c r="J7" s="26"/>
      <c r="K7" s="26"/>
      <c r="L7" s="26"/>
      <c r="M7" s="26"/>
    </row>
    <row r="8" spans="1:13" s="43" customFormat="1" ht="49.5" customHeight="1" thickBot="1">
      <c r="A8" s="34" t="s">
        <v>19</v>
      </c>
      <c r="B8" s="27" t="s">
        <v>30</v>
      </c>
      <c r="C8" s="27" t="s">
        <v>11</v>
      </c>
      <c r="D8" s="45">
        <f>('октябрь (2)'!D13+'ноябрь (2)'!D13+'декабрь (2)'!D13)/3</f>
        <v>3.485</v>
      </c>
      <c r="E8" s="45">
        <f>('октябрь (2)'!E13+'ноябрь (2)'!E13+'декабрь (2)'!E13)/3</f>
        <v>0.18</v>
      </c>
      <c r="F8" s="45">
        <f t="shared" si="0"/>
        <v>3.305</v>
      </c>
      <c r="G8" s="42"/>
      <c r="H8" s="26"/>
      <c r="I8" s="26"/>
      <c r="J8" s="26"/>
      <c r="K8" s="26"/>
      <c r="L8" s="26"/>
      <c r="M8" s="26"/>
    </row>
    <row r="9" spans="1:7" ht="56.25" customHeight="1" thickBot="1">
      <c r="A9" s="34" t="s">
        <v>20</v>
      </c>
      <c r="B9" s="17" t="s">
        <v>27</v>
      </c>
      <c r="C9" s="5" t="s">
        <v>18</v>
      </c>
      <c r="D9" s="45">
        <f>('октябрь (2)'!D14+'ноябрь (2)'!D14+'декабрь (2)'!D14)/3</f>
        <v>0.5</v>
      </c>
      <c r="E9" s="45">
        <f>('октябрь (2)'!E14+'ноябрь (2)'!E14+'декабрь (2)'!E14)/3</f>
        <v>0.43</v>
      </c>
      <c r="F9" s="45">
        <f t="shared" si="0"/>
        <v>0.07</v>
      </c>
      <c r="G9" s="42"/>
    </row>
    <row r="10" spans="1:7" ht="13.5" thickBot="1">
      <c r="A10" s="79" t="s">
        <v>12</v>
      </c>
      <c r="B10" s="80"/>
      <c r="C10" s="14" t="s">
        <v>11</v>
      </c>
      <c r="D10" s="46">
        <f>SUM(D5,D6:D8)</f>
        <v>27.985</v>
      </c>
      <c r="E10" s="45">
        <f>SUM(E5:E5,E6:E8)</f>
        <v>12.438</v>
      </c>
      <c r="F10" s="45">
        <f t="shared" si="0"/>
        <v>15.547</v>
      </c>
      <c r="G10" s="42"/>
    </row>
    <row r="11" spans="1:7" ht="13.5" thickBot="1">
      <c r="A11" s="79" t="s">
        <v>12</v>
      </c>
      <c r="B11" s="80"/>
      <c r="C11" s="20" t="s">
        <v>18</v>
      </c>
      <c r="D11" s="45">
        <f>SUM(D9:D9)</f>
        <v>0.5</v>
      </c>
      <c r="E11" s="45">
        <f>SUM(E9:E9)</f>
        <v>0.43</v>
      </c>
      <c r="F11" s="45">
        <f t="shared" si="0"/>
        <v>0.07</v>
      </c>
      <c r="G11" s="42"/>
    </row>
    <row r="12" spans="1:7" ht="13.5" thickBot="1">
      <c r="A12" s="79" t="s">
        <v>12</v>
      </c>
      <c r="B12" s="81"/>
      <c r="C12" s="14"/>
      <c r="D12" s="46">
        <f>D10+D11</f>
        <v>28.485</v>
      </c>
      <c r="E12" s="45">
        <f>E10+E11</f>
        <v>12.868</v>
      </c>
      <c r="F12" s="36">
        <f t="shared" si="0"/>
        <v>15.617</v>
      </c>
      <c r="G12" s="42"/>
    </row>
    <row r="13" ht="12.75">
      <c r="A13" s="44"/>
    </row>
    <row r="14" ht="12.75">
      <c r="A14" s="44"/>
    </row>
  </sheetData>
  <sheetProtection/>
  <mergeCells count="7">
    <mergeCell ref="A12:B12"/>
    <mergeCell ref="A1:F1"/>
    <mergeCell ref="A3:A4"/>
    <mergeCell ref="B3:B4"/>
    <mergeCell ref="C3:C4"/>
    <mergeCell ref="A10:B10"/>
    <mergeCell ref="A11:B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A10" sqref="A10:F17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G1" s="11"/>
      <c r="H1" s="11"/>
      <c r="I1" s="11"/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/>
      <c r="H2" s="32"/>
      <c r="I2" s="11"/>
      <c r="J2" s="11"/>
      <c r="K2" s="11"/>
      <c r="L2" s="11"/>
      <c r="M2" s="11"/>
      <c r="N2" s="11"/>
    </row>
    <row r="3" spans="1:14" ht="12.75">
      <c r="A3" s="83" t="s">
        <v>32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11.504</v>
      </c>
      <c r="F10" s="16">
        <f>D10-E10</f>
        <v>9.996</v>
      </c>
      <c r="G10" s="33">
        <f>E10-февраль!E10</f>
        <v>-1.118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0.574</v>
      </c>
      <c r="F11" s="36">
        <f aca="true" t="shared" si="0" ref="F11:F17">D11-E11</f>
        <v>0.326</v>
      </c>
      <c r="G11" s="33">
        <f>E11-февраль!E11</f>
        <v>-0.032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0.119</v>
      </c>
      <c r="F12" s="36">
        <f t="shared" si="0"/>
        <v>1.981</v>
      </c>
      <c r="G12" s="33">
        <f>E12-февраль!E12</f>
        <v>-0.009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0.057</v>
      </c>
      <c r="F13" s="36">
        <f t="shared" si="0"/>
        <v>3.428</v>
      </c>
      <c r="G13" s="33">
        <f>E13-февраль!E13</f>
        <v>-0.003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0.352</v>
      </c>
      <c r="F14" s="36">
        <f>D14-E14</f>
        <v>0.148</v>
      </c>
      <c r="G14" s="33">
        <f>E14-февраль!E14</f>
        <v>-0.001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12.254</v>
      </c>
      <c r="F15" s="15">
        <f t="shared" si="0"/>
        <v>15.731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0.352</v>
      </c>
      <c r="F16" s="15">
        <f t="shared" si="0"/>
        <v>0.148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12.606</v>
      </c>
      <c r="F17" s="16">
        <f t="shared" si="0"/>
        <v>15.879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24</v>
      </c>
      <c r="D26" s="21"/>
      <c r="E26" s="24"/>
      <c r="F26" s="21" t="s">
        <v>23</v>
      </c>
      <c r="N26" s="3"/>
    </row>
    <row r="27" ht="12.75"/>
    <row r="28" ht="12.75">
      <c r="A28" s="9"/>
    </row>
    <row r="29" ht="12.75">
      <c r="A29" s="9"/>
    </row>
    <row r="30" ht="12.75">
      <c r="A30" s="9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G1" s="11"/>
      <c r="H1" s="11"/>
      <c r="I1" s="11"/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/>
      <c r="H2" s="32"/>
      <c r="I2" s="11"/>
      <c r="J2" s="11"/>
      <c r="K2" s="11"/>
      <c r="L2" s="11"/>
      <c r="M2" s="11"/>
      <c r="N2" s="11"/>
    </row>
    <row r="3" spans="1:14" ht="12.75">
      <c r="A3" s="83" t="s">
        <v>35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10.48</v>
      </c>
      <c r="F10" s="16">
        <f>D10-E10</f>
        <v>11.02</v>
      </c>
      <c r="G10" s="33">
        <f>E10-'[1]март'!E10</f>
        <v>-1.024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0.535</v>
      </c>
      <c r="F11" s="36">
        <f aca="true" t="shared" si="0" ref="F11:F17">D11-E11</f>
        <v>0.365</v>
      </c>
      <c r="G11" s="33">
        <f>E11-'[1]март'!E11</f>
        <v>-0.039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0.1</v>
      </c>
      <c r="F12" s="36">
        <f t="shared" si="0"/>
        <v>2</v>
      </c>
      <c r="G12" s="33">
        <f>E12-'[1]март'!E12</f>
        <v>-0.019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0.048</v>
      </c>
      <c r="F13" s="36">
        <f t="shared" si="0"/>
        <v>3.437</v>
      </c>
      <c r="G13" s="33">
        <f>E13-'[1]март'!E13</f>
        <v>-0.009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0.367</v>
      </c>
      <c r="F14" s="36">
        <f>D14-E14</f>
        <v>0.133</v>
      </c>
      <c r="G14" s="33">
        <f>E14-'[1]март'!E14</f>
        <v>0.015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11.163</v>
      </c>
      <c r="F15" s="15">
        <f t="shared" si="0"/>
        <v>16.822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0.367</v>
      </c>
      <c r="F16" s="15">
        <f t="shared" si="0"/>
        <v>0.133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11.53</v>
      </c>
      <c r="F17" s="16">
        <f t="shared" si="0"/>
        <v>16.955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24</v>
      </c>
      <c r="D26" s="21"/>
      <c r="E26" s="24"/>
      <c r="F26" s="21" t="s">
        <v>23</v>
      </c>
      <c r="N26" s="3"/>
    </row>
    <row r="27" ht="12.75"/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G1" s="11"/>
      <c r="H1" s="11"/>
      <c r="I1" s="11"/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/>
      <c r="H2" s="32"/>
      <c r="I2" s="11"/>
      <c r="J2" s="11"/>
      <c r="K2" s="11"/>
      <c r="L2" s="11"/>
      <c r="M2" s="11"/>
      <c r="N2" s="11"/>
    </row>
    <row r="3" spans="1:14" ht="12.75">
      <c r="A3" s="83" t="s">
        <v>36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9.91</v>
      </c>
      <c r="F10" s="16">
        <f>D10-E10</f>
        <v>11.59</v>
      </c>
      <c r="G10" s="33">
        <f>E10-'[1]апрель'!E10</f>
        <v>-0.57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0.58</v>
      </c>
      <c r="F11" s="36">
        <f aca="true" t="shared" si="0" ref="F11:F17">D11-E11</f>
        <v>0.32</v>
      </c>
      <c r="G11" s="33">
        <f>E11-'[1]апрель'!E11</f>
        <v>0.045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0.098</v>
      </c>
      <c r="F12" s="36">
        <f t="shared" si="0"/>
        <v>2.002</v>
      </c>
      <c r="G12" s="33">
        <f>E12-'[1]апрель'!E12</f>
        <v>-0.002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0.043</v>
      </c>
      <c r="F13" s="36">
        <f t="shared" si="0"/>
        <v>3.442</v>
      </c>
      <c r="G13" s="33">
        <f>E13-'[1]апрель'!E13</f>
        <v>-0.005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0.382</v>
      </c>
      <c r="F14" s="36">
        <f>D14-E14</f>
        <v>0.118</v>
      </c>
      <c r="G14" s="33">
        <f>E14-'[1]апрель'!E14</f>
        <v>0.015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10.631</v>
      </c>
      <c r="F15" s="15">
        <f t="shared" si="0"/>
        <v>17.354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0.382</v>
      </c>
      <c r="F16" s="15">
        <f t="shared" si="0"/>
        <v>0.118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11.013</v>
      </c>
      <c r="F17" s="16">
        <f t="shared" si="0"/>
        <v>17.472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24</v>
      </c>
      <c r="D26" s="21"/>
      <c r="E26" s="24"/>
      <c r="F26" s="21" t="s">
        <v>23</v>
      </c>
      <c r="N26" s="3"/>
    </row>
    <row r="27" ht="12.75"/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L21" sqref="L21:N21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G1" s="11"/>
      <c r="H1" s="11"/>
      <c r="I1" s="11"/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/>
      <c r="H2" s="32"/>
      <c r="I2" s="11"/>
      <c r="J2" s="11"/>
      <c r="K2" s="11"/>
      <c r="L2" s="11"/>
      <c r="M2" s="11"/>
      <c r="N2" s="11"/>
    </row>
    <row r="3" spans="1:14" ht="12.75">
      <c r="A3" s="83" t="s">
        <v>37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9.134</v>
      </c>
      <c r="F10" s="16">
        <f>D10-E10</f>
        <v>12.366</v>
      </c>
      <c r="G10" s="33">
        <f>E10-'[1]май'!E10</f>
        <v>-0.776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0.468</v>
      </c>
      <c r="F11" s="36">
        <f aca="true" t="shared" si="0" ref="F11:F17">D11-E11</f>
        <v>0.432</v>
      </c>
      <c r="G11" s="33">
        <f>E11-'[1]май'!E11</f>
        <v>-0.112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0.08</v>
      </c>
      <c r="F12" s="36">
        <f t="shared" si="0"/>
        <v>2.02</v>
      </c>
      <c r="G12" s="33">
        <f>E12-'[1]май'!E12</f>
        <v>-0.018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0.05</v>
      </c>
      <c r="F13" s="36">
        <f t="shared" si="0"/>
        <v>3.435</v>
      </c>
      <c r="G13" s="33">
        <f>E13-'[1]май'!E13</f>
        <v>0.007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0.407</v>
      </c>
      <c r="F14" s="36">
        <f>D14-E14</f>
        <v>0.093</v>
      </c>
      <c r="G14" s="33">
        <f>E14-'[1]май'!E14</f>
        <v>0.025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9.732</v>
      </c>
      <c r="F15" s="15">
        <f t="shared" si="0"/>
        <v>18.253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0.407</v>
      </c>
      <c r="F16" s="15">
        <f t="shared" si="0"/>
        <v>0.093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10.139</v>
      </c>
      <c r="F17" s="16">
        <f t="shared" si="0"/>
        <v>18.346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38</v>
      </c>
      <c r="D26" s="21"/>
      <c r="E26" s="24"/>
      <c r="F26" s="21" t="s">
        <v>23</v>
      </c>
      <c r="N26" s="3"/>
    </row>
    <row r="27" ht="12.75"/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4">
      <selection activeCell="D32" sqref="D32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G1" s="11"/>
      <c r="H1" s="11"/>
      <c r="I1" s="11"/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/>
      <c r="H2" s="32"/>
      <c r="I2" s="11"/>
      <c r="J2" s="11"/>
      <c r="K2" s="11"/>
      <c r="L2" s="11"/>
      <c r="M2" s="11"/>
      <c r="N2" s="11"/>
    </row>
    <row r="3" spans="1:14" ht="12.75">
      <c r="A3" s="83" t="s">
        <v>39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10.097</v>
      </c>
      <c r="F10" s="16">
        <f>D10-E10</f>
        <v>11.403</v>
      </c>
      <c r="G10" s="33">
        <f>E10-'[1]июнь'!E10</f>
        <v>0.963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0.478</v>
      </c>
      <c r="F11" s="36">
        <f aca="true" t="shared" si="0" ref="F11:F17">D11-E11</f>
        <v>0.422</v>
      </c>
      <c r="G11" s="33">
        <f>E11-'[1]июнь'!E11</f>
        <v>0.01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0.093</v>
      </c>
      <c r="F12" s="36">
        <f t="shared" si="0"/>
        <v>2.007</v>
      </c>
      <c r="G12" s="33">
        <f>E12-'[1]июнь'!E12</f>
        <v>0.013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0.053</v>
      </c>
      <c r="F13" s="36">
        <f t="shared" si="0"/>
        <v>3.432</v>
      </c>
      <c r="G13" s="33">
        <f>E13-'[1]июнь'!E13</f>
        <v>0.003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0.495</v>
      </c>
      <c r="F14" s="36">
        <f>D14-E14</f>
        <v>0.005</v>
      </c>
      <c r="G14" s="33">
        <f>E14-'[1]июнь'!E14</f>
        <v>0.088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10.721</v>
      </c>
      <c r="F15" s="15">
        <f t="shared" si="0"/>
        <v>17.264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0.495</v>
      </c>
      <c r="F16" s="15">
        <f t="shared" si="0"/>
        <v>0.005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11.216</v>
      </c>
      <c r="F17" s="16">
        <f t="shared" si="0"/>
        <v>17.269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38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G1" s="11"/>
      <c r="H1" s="11"/>
      <c r="I1" s="11"/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/>
      <c r="H2" s="32"/>
      <c r="I2" s="11"/>
      <c r="J2" s="11"/>
      <c r="K2" s="11"/>
      <c r="L2" s="11"/>
      <c r="M2" s="11"/>
      <c r="N2" s="11"/>
    </row>
    <row r="3" spans="1:14" ht="12.75">
      <c r="A3" s="83" t="s">
        <v>40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11.723</v>
      </c>
      <c r="F10" s="16">
        <f>D10-E10</f>
        <v>9.777</v>
      </c>
      <c r="G10" s="33">
        <f>E10-'[1]август'!E10</f>
        <v>0.198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0.547</v>
      </c>
      <c r="F11" s="36">
        <f aca="true" t="shared" si="0" ref="F11:F17">D11-E11</f>
        <v>0.353</v>
      </c>
      <c r="G11" s="33">
        <f>E11-'[1]август'!E11</f>
        <v>0.045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0.105</v>
      </c>
      <c r="F12" s="36">
        <f t="shared" si="0"/>
        <v>1.995</v>
      </c>
      <c r="G12" s="33">
        <f>E12-'[1]август'!E12</f>
        <v>0.005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0.052</v>
      </c>
      <c r="F13" s="36">
        <f t="shared" si="0"/>
        <v>3.433</v>
      </c>
      <c r="G13" s="33">
        <f>E13-'[1]август'!E13</f>
        <v>-0.001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0.38</v>
      </c>
      <c r="F14" s="36">
        <f>D14-E14</f>
        <v>0.12</v>
      </c>
      <c r="G14" s="33">
        <f>E14-'[1]август'!E14</f>
        <v>-0.1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12.427</v>
      </c>
      <c r="F15" s="15">
        <f t="shared" si="0"/>
        <v>15.558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0.38</v>
      </c>
      <c r="F16" s="15">
        <f t="shared" si="0"/>
        <v>0.12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12.807</v>
      </c>
      <c r="F17" s="16">
        <f t="shared" si="0"/>
        <v>15.678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38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3" t="s">
        <v>0</v>
      </c>
      <c r="B1" s="83"/>
      <c r="C1" s="83"/>
      <c r="D1" s="83"/>
      <c r="E1" s="83"/>
      <c r="F1" s="83"/>
      <c r="G1" s="11"/>
      <c r="H1" s="11"/>
      <c r="I1" s="11"/>
      <c r="J1" s="11"/>
      <c r="K1" s="11"/>
      <c r="L1" s="11"/>
      <c r="M1" s="11"/>
      <c r="N1" s="11"/>
    </row>
    <row r="2" spans="1:14" ht="12.75">
      <c r="A2" s="83" t="s">
        <v>1</v>
      </c>
      <c r="B2" s="83"/>
      <c r="C2" s="83"/>
      <c r="D2" s="83"/>
      <c r="E2" s="83"/>
      <c r="F2" s="83"/>
      <c r="G2" s="11"/>
      <c r="H2" s="32"/>
      <c r="I2" s="11"/>
      <c r="J2" s="11"/>
      <c r="K2" s="11"/>
      <c r="L2" s="11"/>
      <c r="M2" s="11"/>
      <c r="N2" s="11"/>
    </row>
    <row r="3" spans="1:14" ht="12.75">
      <c r="A3" s="83" t="s">
        <v>41</v>
      </c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3" t="s">
        <v>2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4" t="s">
        <v>3</v>
      </c>
      <c r="B8" s="86" t="s">
        <v>4</v>
      </c>
      <c r="C8" s="86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5"/>
      <c r="B9" s="87"/>
      <c r="C9" s="87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26</v>
      </c>
      <c r="C10" s="14" t="s">
        <v>11</v>
      </c>
      <c r="D10" s="15">
        <v>21.5</v>
      </c>
      <c r="E10" s="7">
        <v>11.403</v>
      </c>
      <c r="F10" s="16">
        <f>D10-E10</f>
        <v>10.097</v>
      </c>
      <c r="G10" s="33">
        <f>E10-'[1]сентябрь'!E10</f>
        <v>-0.32</v>
      </c>
    </row>
    <row r="11" spans="1:7" ht="26.25" thickBot="1">
      <c r="A11" s="34" t="s">
        <v>16</v>
      </c>
      <c r="B11" s="4" t="s">
        <v>29</v>
      </c>
      <c r="C11" s="5" t="s">
        <v>11</v>
      </c>
      <c r="D11" s="6">
        <v>0.9</v>
      </c>
      <c r="E11" s="1">
        <v>0.549</v>
      </c>
      <c r="F11" s="36">
        <f aca="true" t="shared" si="0" ref="F11:F17">D11-E11</f>
        <v>0.351</v>
      </c>
      <c r="G11" s="33">
        <f>E11-'[1]сентябрь'!E11</f>
        <v>0.002</v>
      </c>
    </row>
    <row r="12" spans="1:7" ht="26.25" thickBot="1">
      <c r="A12" s="34" t="s">
        <v>17</v>
      </c>
      <c r="B12" s="4" t="s">
        <v>28</v>
      </c>
      <c r="C12" s="5" t="s">
        <v>11</v>
      </c>
      <c r="D12" s="6">
        <v>2.1</v>
      </c>
      <c r="E12" s="8">
        <v>0.09</v>
      </c>
      <c r="F12" s="36">
        <f t="shared" si="0"/>
        <v>2.01</v>
      </c>
      <c r="G12" s="33">
        <f>E12-'[1]сентябрь'!E12</f>
        <v>-0.015</v>
      </c>
    </row>
    <row r="13" spans="1:13" s="25" customFormat="1" ht="26.25" thickBot="1">
      <c r="A13" s="34" t="s">
        <v>19</v>
      </c>
      <c r="B13" s="27" t="s">
        <v>30</v>
      </c>
      <c r="C13" s="27" t="s">
        <v>11</v>
      </c>
      <c r="D13" s="31">
        <v>3.485</v>
      </c>
      <c r="E13" s="28">
        <v>0.052</v>
      </c>
      <c r="F13" s="36">
        <f t="shared" si="0"/>
        <v>3.433</v>
      </c>
      <c r="G13" s="33">
        <f>E13-'[1]сентябрь'!E13</f>
        <v>0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27</v>
      </c>
      <c r="C14" s="5" t="s">
        <v>18</v>
      </c>
      <c r="D14" s="8">
        <v>0.5</v>
      </c>
      <c r="E14" s="35">
        <v>0.365</v>
      </c>
      <c r="F14" s="36">
        <f>D14-E14</f>
        <v>0.135</v>
      </c>
      <c r="G14" s="33">
        <f>E14-'[1]сентябрь'!E14</f>
        <v>-0.015</v>
      </c>
      <c r="H14" s="2"/>
      <c r="I14" s="2"/>
      <c r="J14" s="2"/>
      <c r="K14" s="2"/>
      <c r="L14" s="2"/>
      <c r="M14" s="2"/>
    </row>
    <row r="15" spans="1:7" ht="13.5" thickBot="1">
      <c r="A15" s="79" t="s">
        <v>12</v>
      </c>
      <c r="B15" s="80"/>
      <c r="C15" s="14" t="s">
        <v>11</v>
      </c>
      <c r="D15" s="19">
        <f>SUM(D10,D11:D13)</f>
        <v>27.985</v>
      </c>
      <c r="E15" s="15">
        <f>SUM(E10:E10,E11:E13)</f>
        <v>12.094</v>
      </c>
      <c r="F15" s="15">
        <f t="shared" si="0"/>
        <v>15.891</v>
      </c>
      <c r="G15" s="33"/>
    </row>
    <row r="16" spans="1:7" ht="13.5" thickBot="1">
      <c r="A16" s="79" t="s">
        <v>12</v>
      </c>
      <c r="B16" s="80"/>
      <c r="C16" s="20" t="s">
        <v>18</v>
      </c>
      <c r="D16" s="15">
        <f>SUM(D14:D14)</f>
        <v>0.5</v>
      </c>
      <c r="E16" s="15">
        <f>SUM(E14:E14)</f>
        <v>0.365</v>
      </c>
      <c r="F16" s="15">
        <f t="shared" si="0"/>
        <v>0.135</v>
      </c>
      <c r="G16" s="33"/>
    </row>
    <row r="17" spans="1:14" s="2" customFormat="1" ht="13.5" thickBot="1">
      <c r="A17" s="79" t="s">
        <v>12</v>
      </c>
      <c r="B17" s="81"/>
      <c r="C17" s="14"/>
      <c r="D17" s="19">
        <f>D15+D16</f>
        <v>28.485</v>
      </c>
      <c r="E17" s="15">
        <f>E15+E16</f>
        <v>12.459</v>
      </c>
      <c r="F17" s="16">
        <f t="shared" si="0"/>
        <v>16.026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38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Кирнозенко Елена Николаевна</cp:lastModifiedBy>
  <cp:lastPrinted>2024-01-24T11:12:44Z</cp:lastPrinted>
  <dcterms:created xsi:type="dcterms:W3CDTF">1996-10-08T23:32:33Z</dcterms:created>
  <dcterms:modified xsi:type="dcterms:W3CDTF">2024-01-24T11:22:11Z</dcterms:modified>
  <cp:category/>
  <cp:version/>
  <cp:contentType/>
  <cp:contentStatus/>
</cp:coreProperties>
</file>